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14190" yWindow="45" windowWidth="13980" windowHeight="12555" tabRatio="500" firstSheet="1" activeTab="1"/>
  </bookViews>
  <sheets>
    <sheet name="Gráf1" sheetId="10" state="hidden" r:id="rId1"/>
    <sheet name="Memória de Cálculo (2)" sheetId="18" r:id="rId2"/>
    <sheet name="PLANILHA ORÇAMENTARIA" sheetId="20" r:id="rId3"/>
    <sheet name="Cronograma Físico Financeir (2)" sheetId="19" r:id="rId4"/>
  </sheets>
  <definedNames>
    <definedName name="_xlnm.Print_Area" localSheetId="3">'Cronograma Físico Financeir (2)'!$A$1:$I$29</definedName>
    <definedName name="_xlnm.Print_Area" localSheetId="1">'Memória de Cálculo (2)'!$A$1:$G$66</definedName>
    <definedName name="_xlnm.Print_Area" localSheetId="2">'PLANILHA ORÇAMENTARIA'!$A$1:$H$58</definedName>
    <definedName name="dimitri" localSheetId="1">#REF!</definedName>
    <definedName name="dimitri" localSheetId="2">#REF!</definedName>
    <definedName name="dimitri">#REF!</definedName>
    <definedName name="sample" localSheetId="2">#REF!</definedName>
    <definedName name="sample">#REF!</definedName>
    <definedName name="SINAP" localSheetId="1">#REF!</definedName>
    <definedName name="SINAP" localSheetId="2">#REF!</definedName>
    <definedName name="SINAP">#REF!</definedName>
    <definedName name="SINAPI" localSheetId="1">#REF!</definedName>
    <definedName name="SINAPI" localSheetId="2">#REF!</definedName>
    <definedName name="sinapi">#REF!</definedName>
    <definedName name="SRS" localSheetId="1">#REF!</definedName>
    <definedName name="SRS" localSheetId="2">#REF!</definedName>
    <definedName name="SRS">#REF!</definedName>
    <definedName name="vendas" localSheetId="1">#REF!</definedName>
    <definedName name="vendas" localSheetId="2">#REF!</definedName>
    <definedName name="vendas">#REF!</definedName>
  </definedNames>
  <calcPr calcId="125725"/>
</workbook>
</file>

<file path=xl/calcChain.xml><?xml version="1.0" encoding="utf-8"?>
<calcChain xmlns="http://schemas.openxmlformats.org/spreadsheetml/2006/main">
  <c r="I9" i="19"/>
  <c r="G41" i="20"/>
  <c r="B43"/>
  <c r="C43"/>
  <c r="D43"/>
  <c r="E43"/>
  <c r="F43"/>
  <c r="H43" s="1"/>
  <c r="A43"/>
  <c r="B42"/>
  <c r="C42"/>
  <c r="D42"/>
  <c r="E42"/>
  <c r="F42"/>
  <c r="H42" s="1"/>
  <c r="A42"/>
  <c r="F34"/>
  <c r="H34" s="1"/>
  <c r="E34"/>
  <c r="D34"/>
  <c r="C34"/>
  <c r="B34"/>
  <c r="E49"/>
  <c r="F49"/>
  <c r="A49" l="1"/>
  <c r="D49"/>
  <c r="C49"/>
  <c r="B49"/>
  <c r="F39" l="1"/>
  <c r="H39" s="1"/>
  <c r="D39"/>
  <c r="B39"/>
  <c r="A39"/>
  <c r="A40"/>
  <c r="A41"/>
  <c r="D40"/>
  <c r="D20" l="1"/>
  <c r="C20"/>
  <c r="E20"/>
  <c r="C41"/>
  <c r="D41"/>
  <c r="E41"/>
  <c r="F41"/>
  <c r="H41" s="1"/>
  <c r="E40"/>
  <c r="F40"/>
  <c r="B33"/>
  <c r="C33"/>
  <c r="D33"/>
  <c r="E33"/>
  <c r="F33"/>
  <c r="B32"/>
  <c r="C32"/>
  <c r="D32"/>
  <c r="E32"/>
  <c r="F32"/>
  <c r="B31"/>
  <c r="C31"/>
  <c r="D31"/>
  <c r="E31"/>
  <c r="F31"/>
  <c r="B30"/>
  <c r="C30"/>
  <c r="D30"/>
  <c r="E30"/>
  <c r="F30"/>
  <c r="B29"/>
  <c r="C29"/>
  <c r="D29"/>
  <c r="E29"/>
  <c r="F29"/>
  <c r="B28"/>
  <c r="C28"/>
  <c r="D28"/>
  <c r="E28"/>
  <c r="F28"/>
  <c r="B27"/>
  <c r="C27"/>
  <c r="D27"/>
  <c r="E27"/>
  <c r="F27"/>
  <c r="B26"/>
  <c r="C26"/>
  <c r="D26"/>
  <c r="E26"/>
  <c r="F26"/>
  <c r="A33"/>
  <c r="A32"/>
  <c r="A31"/>
  <c r="A30"/>
  <c r="A29"/>
  <c r="A28"/>
  <c r="A27"/>
  <c r="A26"/>
  <c r="B20"/>
  <c r="F20"/>
  <c r="A20"/>
  <c r="E14"/>
  <c r="F14"/>
  <c r="A14"/>
  <c r="B13"/>
  <c r="C13"/>
  <c r="D13"/>
  <c r="E13"/>
  <c r="F13"/>
  <c r="A13"/>
  <c r="B12"/>
  <c r="D12"/>
  <c r="E12"/>
  <c r="F12"/>
  <c r="A12"/>
  <c r="B11"/>
  <c r="C11"/>
  <c r="E11"/>
  <c r="F11"/>
  <c r="A11"/>
  <c r="B10"/>
  <c r="C10"/>
  <c r="D10"/>
  <c r="E10"/>
  <c r="F10"/>
  <c r="H10" s="1"/>
  <c r="A10"/>
  <c r="H49" l="1"/>
  <c r="H50" s="1"/>
  <c r="B15" i="19"/>
  <c r="B13"/>
  <c r="B11"/>
  <c r="B9"/>
  <c r="B7"/>
  <c r="H40" i="20"/>
  <c r="H44" s="1"/>
  <c r="H33" l="1"/>
  <c r="H32"/>
  <c r="H31"/>
  <c r="H30"/>
  <c r="H29"/>
  <c r="H28"/>
  <c r="H27"/>
  <c r="H26"/>
  <c r="H20"/>
  <c r="H14"/>
  <c r="H13"/>
  <c r="H12"/>
  <c r="H11"/>
  <c r="H36" l="1"/>
  <c r="C11" i="19" s="1"/>
  <c r="H22" i="20"/>
  <c r="C9" i="19" s="1"/>
  <c r="H16" i="20"/>
  <c r="C7" i="19" s="1"/>
  <c r="C13"/>
  <c r="C15"/>
  <c r="H52" i="20" l="1"/>
  <c r="H54" l="1"/>
  <c r="H53" s="1"/>
  <c r="F16" i="19"/>
  <c r="D16"/>
  <c r="E16"/>
  <c r="G16"/>
  <c r="F10" l="1"/>
  <c r="G10"/>
  <c r="D10"/>
  <c r="I10" s="1"/>
  <c r="H10"/>
  <c r="E14"/>
  <c r="D14"/>
  <c r="G14"/>
  <c r="H14"/>
  <c r="F14"/>
  <c r="I14"/>
  <c r="G8"/>
  <c r="E8"/>
  <c r="D8"/>
  <c r="F8"/>
  <c r="H8"/>
  <c r="I8"/>
  <c r="I12"/>
  <c r="G12"/>
  <c r="E12"/>
  <c r="D12"/>
  <c r="H12"/>
  <c r="F12"/>
  <c r="F17" l="1"/>
  <c r="F18" s="1"/>
  <c r="G17"/>
  <c r="G18" s="1"/>
  <c r="E17"/>
  <c r="E18" s="1"/>
  <c r="D17"/>
  <c r="D18" s="1"/>
  <c r="C17"/>
  <c r="C18" s="1"/>
  <c r="I16"/>
  <c r="I17" s="1"/>
  <c r="I18" s="1"/>
  <c r="H16"/>
  <c r="H17" s="1"/>
  <c r="H18" s="1"/>
  <c r="H19" l="1"/>
  <c r="I19"/>
  <c r="F19"/>
  <c r="G19"/>
  <c r="E19"/>
  <c r="D19"/>
</calcChain>
</file>

<file path=xl/sharedStrings.xml><?xml version="1.0" encoding="utf-8"?>
<sst xmlns="http://schemas.openxmlformats.org/spreadsheetml/2006/main" count="260" uniqueCount="133">
  <si>
    <t>Descrição</t>
  </si>
  <si>
    <t>Quant.</t>
  </si>
  <si>
    <t>Total</t>
  </si>
  <si>
    <t>m²</t>
  </si>
  <si>
    <t xml:space="preserve">Unid. </t>
  </si>
  <si>
    <t>Custo unit.</t>
  </si>
  <si>
    <t>TOTAL GERAL</t>
  </si>
  <si>
    <t>TOTAL</t>
  </si>
  <si>
    <t xml:space="preserve">TOTAL  </t>
  </si>
  <si>
    <t>m</t>
  </si>
  <si>
    <t>m³</t>
  </si>
  <si>
    <t>Código</t>
  </si>
  <si>
    <t>Fonte</t>
  </si>
  <si>
    <t xml:space="preserve">CRONOGRAMA FÍSICO FINANCEIRO </t>
  </si>
  <si>
    <t>ITENS</t>
  </si>
  <si>
    <t>VALORES</t>
  </si>
  <si>
    <t>TOTAL C/ BDI</t>
  </si>
  <si>
    <t>+</t>
  </si>
  <si>
    <t>TOTAL S/ BDI</t>
  </si>
  <si>
    <t>MÊS 1</t>
  </si>
  <si>
    <t>MÊS 2</t>
  </si>
  <si>
    <t>MÊS 3</t>
  </si>
  <si>
    <t>MEMÓRIA DE CÁLCULO</t>
  </si>
  <si>
    <t>MÊS 4</t>
  </si>
  <si>
    <t>MÊS 5</t>
  </si>
  <si>
    <t>MÊS 6</t>
  </si>
  <si>
    <t>REGULARIZAÇÃO E COMPACTAÇÃO DE SUBLEITO DE SOLO PREDOMINANTEMENTE ARGILOSO. AF_11/2019</t>
  </si>
  <si>
    <t>SINAPI 02/2020</t>
  </si>
  <si>
    <t>5.1. SERVIÇOS COMPLEMENTARES</t>
  </si>
  <si>
    <t>MEMÓRIA</t>
  </si>
  <si>
    <t>17-30-02</t>
  </si>
  <si>
    <t>1-REVITALIZAÇÃO COMPLEXO VILA CRETTI</t>
  </si>
  <si>
    <t>LOCAL:</t>
  </si>
  <si>
    <r>
      <rPr>
        <b/>
        <sz val="17"/>
        <color indexed="8"/>
        <rFont val="Verdana"/>
        <family val="2"/>
      </rPr>
      <t xml:space="preserve">OBJETO: </t>
    </r>
    <r>
      <rPr>
        <sz val="17"/>
        <color indexed="8"/>
        <rFont val="Verdana"/>
        <family val="2"/>
      </rPr>
      <t>COMPLEXO VILA CRETTI</t>
    </r>
  </si>
  <si>
    <t>1.1- SERVIÇOS PRELIMINARES</t>
  </si>
  <si>
    <t>03.01.020</t>
  </si>
  <si>
    <t>CDHU</t>
  </si>
  <si>
    <t>SINAPI</t>
  </si>
  <si>
    <t>2- SERVIÇOS COMPLEMENTARES</t>
  </si>
  <si>
    <t>ARÉA DE GRAMA 5.004,37M²</t>
  </si>
  <si>
    <t>11.18.040</t>
  </si>
  <si>
    <t>LASTRO DE BRITA</t>
  </si>
  <si>
    <t>CANALETA MEIA CANA EM CONCRETO D=30CM</t>
  </si>
  <si>
    <t>FP.02 - GRADIL DE FERRO PERFILADO, TIPO PARQUE COM MURETA - GPM-1/DEPAVE</t>
  </si>
  <si>
    <t>1 unidade</t>
  </si>
  <si>
    <t>PP.37 - PORTÃO DE FERRO PERFILADO, TIPO PARQUE (GP.5/GPM.1) 1,50M, 1 FOLHA</t>
  </si>
  <si>
    <t>KG</t>
  </si>
  <si>
    <t>EDIF</t>
  </si>
  <si>
    <t>Escavação manual em solo de 1ª e 2ª categoria em campo aberto</t>
  </si>
  <si>
    <t>PLACA DE OBRA EM CHAPA DE AÇO GALVANIZADO</t>
  </si>
  <si>
    <t>1 UNIDADE</t>
  </si>
  <si>
    <t>M</t>
  </si>
  <si>
    <t>OBJETO: Complexo vila Cretti</t>
  </si>
  <si>
    <r>
      <t xml:space="preserve">LOCAL: </t>
    </r>
    <r>
      <rPr>
        <sz val="22"/>
        <color theme="1"/>
        <rFont val="Arial"/>
        <family val="2"/>
      </rPr>
      <t xml:space="preserve">R. José Fernandes Teixeira Zuza - CarapicuíbaSP, 06317-270
</t>
    </r>
  </si>
  <si>
    <t xml:space="preserve">RUA INGÁ 1 PORTÃO +1 PORTÃO RUA TEIXEIRA ZUZA </t>
  </si>
  <si>
    <t>PP.41 - PORTÃO DE FERRO PERFILADO, TIPO PARQUE (GP-5/GPM-1) 4,00M, 2 FOLHAS</t>
  </si>
  <si>
    <t xml:space="preserve">3 - ESTRUTURA METALICA E DRENAGEM </t>
  </si>
  <si>
    <t>4. DEMOLIÇÃO , CONSTRUÇÃO E REBAIXAMENTO DE CALÇADA</t>
  </si>
  <si>
    <t>EXECUÇÃO DE PASSEIO (CALÇADA) OU PISO DE CONCRETO COM CONCRETO MOLDADO IN LOCO, FEITO EM OBRA, ACABAMENTO CONVENCIONAL, ESPESSURA 6 CM, ARMADO. AF_07/2016</t>
  </si>
  <si>
    <t>PISO PODOTÁTIL, DIRECIONAL OU ALERTA, ASSENTADO SOBRE ARGAMASSA. AF_05/2020</t>
  </si>
  <si>
    <t xml:space="preserve">EXTENSÃO 1,20M +1,20M </t>
  </si>
  <si>
    <t xml:space="preserve">LOCAL: </t>
  </si>
  <si>
    <t>BDI 24,23%</t>
  </si>
  <si>
    <t>1.1</t>
  </si>
  <si>
    <t>1.2</t>
  </si>
  <si>
    <t>Item</t>
  </si>
  <si>
    <t>1.3</t>
  </si>
  <si>
    <t>1.4</t>
  </si>
  <si>
    <t>1.5</t>
  </si>
  <si>
    <t>2.2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</si>
  <si>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</si>
  <si>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</si>
  <si>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</si>
  <si>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</si>
  <si>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</si>
  <si>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</si>
  <si>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</si>
  <si>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</si>
  <si>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</si>
  <si>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1.0</t>
  </si>
  <si>
    <t>8x3 =24M²</t>
  </si>
  <si>
    <t>2.0</t>
  </si>
  <si>
    <t>REVITALIZAÇÃO COMPLEXO VILA CRETTI</t>
  </si>
  <si>
    <t>1.0- SERVIÇOS PRELIMINARES</t>
  </si>
  <si>
    <t xml:space="preserve"> SERVIÇOS COMPLEMENTARES</t>
  </si>
  <si>
    <t>4.1</t>
  </si>
  <si>
    <t>4.2</t>
  </si>
  <si>
    <t>4.3</t>
  </si>
  <si>
    <t>5.1</t>
  </si>
  <si>
    <t>95445</t>
  </si>
  <si>
    <t>CORTE E DOBRA DE AÇO CA-60, DIÂMETRO DE 5,0 MM, UTILIZADO EM ESTRIBO CONTÍNUO HELICOIDAL. AF_09/2021</t>
  </si>
  <si>
    <t>4.0</t>
  </si>
  <si>
    <t>5.0</t>
  </si>
  <si>
    <t>COTAÇÃO</t>
  </si>
  <si>
    <t>EXTENSÃO DA CANALETA EM FRENTE A RUA TEIXEIRA ZUZA E LADO POSTERIOR DO PARQUE 133,92 M</t>
  </si>
  <si>
    <t>impeza e regularização de áreas para ajardinamento (jardins e canteiros)</t>
  </si>
  <si>
    <t>34.01.020</t>
  </si>
  <si>
    <t>Demolição manual de concreto simples</t>
  </si>
  <si>
    <t>101094</t>
  </si>
  <si>
    <t>94992</t>
  </si>
  <si>
    <t>M²</t>
  </si>
  <si>
    <t>EXTENSÃO TOTAL DO  GRADIL  156,0 X 0,20CM LARGURA X H30 CM =09,36M³ +EXTENSÃO DA CANALETA 133,92 M X 0,30CM = 40,18M²X 0,30 =12,05M³</t>
  </si>
  <si>
    <t>Broca em concreto armado diâmetro de 20 cm - completa</t>
  </si>
  <si>
    <t>12.01.021</t>
  </si>
  <si>
    <t xml:space="preserve">EXTENSÃO DO GRADIL 156m </t>
  </si>
  <si>
    <t>CAIXA ENTERRADA HIDRÁULICA RETANGULAR EM ALVENARIA COM TIJOLOS CERÂMICOS MACIÇOS, DIMENSÕES INTERNAS: 0,4X0,4X0,4 M PARA REDE DE DRENAGEM. AF_12/2020</t>
  </si>
  <si>
    <t>99251</t>
  </si>
  <si>
    <t>AREA DA RAMPA DE ACESSIBILIDADE = 3,07</t>
  </si>
  <si>
    <t>TRANSPORTE COM CAMINHÃO BASCULANTE DE 10 M³, EM VIA URBANA PAVIMENTADA, DMT ATÉ 30 KM (UNIDADE: M3XKM). AF_07/2020</t>
  </si>
  <si>
    <t>95875</t>
  </si>
  <si>
    <t>Estaca gradill tipo parque extensão total 156 m = 1  estaca a cada 2,20 total de  71 estaca x 4 bitolta de aço =284 m X 2,5 x0,963 kg/m=683,73 KG</t>
  </si>
  <si>
    <t>MONTAGEM DE ARMADURA DE ESTACAS, DIÂMETRO = 12,5 MM. AF_09/2021</t>
  </si>
  <si>
    <t>95578</t>
  </si>
  <si>
    <t>Extensão gradil 156 / 2,20 = Estaca 71 unid x H3,0 m = 213,0 m</t>
  </si>
  <si>
    <t>ESTRIBO POR ESTACA 13 UNIDADE X 71 X Extesão 0,73= 673,79 m x 0,154kg/m=103,76kg</t>
  </si>
  <si>
    <t xml:space="preserve">EXTENSÃO DO GRADIL FUNDO PARQUE COM RUA TEIXEIRA ZUZA 148,0M X 0,20CM DA MURETA DO GRADIL=29,60M²+EXTENSÃO DO GRADIL FUNDO PARQUE COM RUA TEIXEIRA ZUZA CANALETA 133,92M X 0,30CM = 40,18M²+ LATERAL EM FRENTA A RUA INGÁ= 8,03 X 0,20= 17,43M² </t>
  </si>
  <si>
    <t>06.01.020</t>
  </si>
  <si>
    <t>M³xkm</t>
  </si>
  <si>
    <t>ESCADA DE ACESSO FRONTAL PELA R. JOSÉ FERNANDES TEIXEIRA  ZUZA AREA DE 8,0M²X0,30CM DE ALTURA=2,4M³+ESCADA LATERAL DE ACESSO =8,4M²X0,30 DE ALTURA = 2,52M³</t>
  </si>
  <si>
    <r>
      <t>BLOCO DE COROAMENTO QUANTIDADE DE AÇO  POR BLOCO = (0,50X0,50)-0,03141=0,218M²X71=15,51M²X5 CM= 0,775</t>
    </r>
    <r>
      <rPr>
        <b/>
        <sz val="11"/>
        <rFont val="Arial"/>
        <family val="2"/>
      </rPr>
      <t xml:space="preserve">M³ </t>
    </r>
    <r>
      <rPr>
        <sz val="11"/>
        <rFont val="Arial"/>
        <family val="2"/>
      </rPr>
      <t>+ EXTENSÃO TOTAL DO GRADIL 156 X 20CM LARGURA = 31,20M²X 5CM= 1,56</t>
    </r>
    <r>
      <rPr>
        <b/>
        <sz val="11"/>
        <rFont val="Arial"/>
        <family val="2"/>
      </rPr>
      <t>M³</t>
    </r>
    <r>
      <rPr>
        <sz val="11"/>
        <rFont val="Arial"/>
        <family val="2"/>
      </rPr>
      <t>+LASTRO CANALETA 133,92MX30CM=40,176M²X 5CM DE ESPESSURA=2,008</t>
    </r>
    <r>
      <rPr>
        <b/>
        <sz val="11"/>
        <rFont val="Arial"/>
        <family val="2"/>
      </rPr>
      <t xml:space="preserve"> M³</t>
    </r>
  </si>
  <si>
    <t>DEMOLIÇÃO DE CONCRETO SIMPLES: 4,92 M³ + TRANSPORTE DE SOLO 21,41 M3 = 4,92 + 21,41 = 27,89M³ X 8,2 KM (DISTÂNCIA ATÉ BOTA-FORA)</t>
  </si>
  <si>
    <t>FORNECIMENTO E ASSENTAMENTO DE TUBO EM POLIETILENO DE ALTA RESISTÊNCIA PEAD, COR PRETA, COM DN 600MM</t>
  </si>
  <si>
    <t>INFRA</t>
  </si>
  <si>
    <t>3.9</t>
  </si>
  <si>
    <t>4.4</t>
  </si>
  <si>
    <t>Área 9,52 x 11,49=109,38 m²</t>
  </si>
  <si>
    <t>4.5</t>
  </si>
  <si>
    <t>21.01.100</t>
  </si>
  <si>
    <t>REFERÊNCIA: CDHU 185- (Sem Desoneração); SINAPI 01/2022 - (Sem Desoneração);      - (Sem Desoneração); EDIF 07/2021
BDI: 24,23% (não incluso no custo unitário)</t>
  </si>
  <si>
    <t>97101</t>
  </si>
  <si>
    <t>EXECUÇÃO DE RADIER, ESPESSURA DE 10 CM, FCK = 30 MPA, COM USO DE FORMAS EM MADEIRA SERRADA. AF_09/2021</t>
  </si>
  <si>
    <t>Revestimento em borracha sintética preta, espessura de 4 mm - colado</t>
  </si>
  <si>
    <t>PARQUE INFANTIL 4 TORRES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</si>
</sst>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_-&quot;R$ &quot;* #,##0.00_-;&quot;-R$ &quot;* #,##0.00_-;_-&quot;R$ &quot;* \-??_-;_-@_-"/>
    <numFmt numFmtId="167" formatCode="0.0%"/>
  </numFmts>
  <fonts count="5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7"/>
      <color indexed="8"/>
      <name val="Verdana"/>
      <family val="2"/>
    </font>
    <font>
      <b/>
      <sz val="17"/>
      <color indexed="8"/>
      <name val="Verdana"/>
      <family val="2"/>
    </font>
    <font>
      <b/>
      <sz val="14"/>
      <color indexed="8"/>
      <name val="Verdana"/>
      <family val="2"/>
    </font>
    <font>
      <sz val="10"/>
      <color theme="1"/>
      <name val="Calibri"/>
      <family val="2"/>
      <scheme val="minor"/>
    </font>
    <font>
      <b/>
      <sz val="14"/>
      <name val="Verdana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Verdana"/>
      <family val="2"/>
    </font>
    <font>
      <sz val="18"/>
      <color theme="1"/>
      <name val="Verdana"/>
      <family val="2"/>
    </font>
    <font>
      <b/>
      <sz val="14"/>
      <color rgb="FF000000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0"/>
      <name val="Arial"/>
      <family val="2"/>
    </font>
    <font>
      <sz val="11"/>
      <color rgb="FF0070C0"/>
      <name val="Arial"/>
      <family val="2"/>
    </font>
    <font>
      <b/>
      <sz val="11"/>
      <color rgb="FF0070C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rgb="FF0070C0"/>
      <name val="Arial"/>
      <family val="2"/>
    </font>
    <font>
      <b/>
      <sz val="12"/>
      <color rgb="FF0070C0"/>
      <name val="Arial"/>
      <family val="2"/>
    </font>
    <font>
      <sz val="10"/>
      <name val="Arial"/>
      <family val="2"/>
      <charset val="1"/>
    </font>
    <font>
      <b/>
      <sz val="22"/>
      <color indexed="8"/>
      <name val="Arial"/>
      <family val="2"/>
    </font>
    <font>
      <sz val="20"/>
      <color theme="1"/>
      <name val="Arial"/>
      <family val="2"/>
    </font>
    <font>
      <b/>
      <sz val="20"/>
      <color indexed="8"/>
      <name val="Arial"/>
      <family val="2"/>
    </font>
    <font>
      <sz val="20"/>
      <color indexed="8"/>
      <name val="Arial"/>
      <family val="2"/>
    </font>
    <font>
      <b/>
      <sz val="20"/>
      <color theme="1"/>
      <name val="Arial"/>
      <family val="2"/>
    </font>
    <font>
      <sz val="20"/>
      <color rgb="FF000000"/>
      <name val="Arial"/>
      <family val="2"/>
    </font>
    <font>
      <b/>
      <sz val="20"/>
      <color rgb="FF000000"/>
      <name val="Arial"/>
      <family val="2"/>
    </font>
    <font>
      <sz val="18"/>
      <color theme="1"/>
      <name val="Arial"/>
      <family val="2"/>
    </font>
    <font>
      <b/>
      <sz val="22"/>
      <color theme="1"/>
      <name val="Arial"/>
      <family val="2"/>
    </font>
    <font>
      <b/>
      <sz val="24"/>
      <color indexed="8"/>
      <name val="Arial"/>
      <family val="2"/>
    </font>
    <font>
      <sz val="22"/>
      <color indexed="8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u val="singleAccounting"/>
      <sz val="14"/>
      <color theme="1"/>
      <name val="Verdana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</borders>
  <cellStyleXfs count="12">
    <xf numFmtId="0" fontId="0" fillId="0" borderId="0"/>
    <xf numFmtId="0" fontId="2" fillId="0" borderId="0" applyNumberFormat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2" fillId="0" borderId="0"/>
    <xf numFmtId="0" fontId="29" fillId="0" borderId="0"/>
    <xf numFmtId="9" fontId="5" fillId="0" borderId="0" applyFont="0" applyFill="0" applyBorder="0" applyAlignment="0" applyProtection="0"/>
    <xf numFmtId="0" fontId="42" fillId="0" borderId="0"/>
    <xf numFmtId="0" fontId="1" fillId="0" borderId="0"/>
  </cellStyleXfs>
  <cellXfs count="268">
    <xf numFmtId="0" fontId="0" fillId="0" borderId="0" xfId="0"/>
    <xf numFmtId="0" fontId="6" fillId="2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2" borderId="0" xfId="0" applyFont="1" applyFill="1"/>
    <xf numFmtId="165" fontId="14" fillId="2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right" vertical="center"/>
    </xf>
    <xf numFmtId="165" fontId="13" fillId="0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165" fontId="15" fillId="2" borderId="0" xfId="0" applyNumberFormat="1" applyFont="1" applyFill="1" applyAlignment="1">
      <alignment horizontal="right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center" vertical="center"/>
    </xf>
    <xf numFmtId="0" fontId="13" fillId="2" borderId="0" xfId="0" applyNumberFormat="1" applyFont="1" applyFill="1" applyAlignment="1">
      <alignment horizontal="center" vertical="center"/>
    </xf>
    <xf numFmtId="0" fontId="31" fillId="0" borderId="0" xfId="0" applyFont="1"/>
    <xf numFmtId="0" fontId="32" fillId="2" borderId="0" xfId="0" applyFont="1" applyFill="1" applyBorder="1" applyAlignment="1">
      <alignment horizontal="center" vertical="center"/>
    </xf>
    <xf numFmtId="9" fontId="35" fillId="5" borderId="1" xfId="9" applyFont="1" applyFill="1" applyBorder="1" applyAlignment="1">
      <alignment horizontal="center" vertical="center"/>
    </xf>
    <xf numFmtId="44" fontId="35" fillId="5" borderId="1" xfId="4" applyFont="1" applyFill="1" applyBorder="1" applyAlignment="1">
      <alignment horizontal="center" vertical="center"/>
    </xf>
    <xf numFmtId="9" fontId="35" fillId="0" borderId="1" xfId="9" applyFont="1" applyFill="1" applyBorder="1" applyAlignment="1">
      <alignment horizontal="center" vertical="center"/>
    </xf>
    <xf numFmtId="44" fontId="35" fillId="0" borderId="1" xfId="4" applyFont="1" applyFill="1" applyBorder="1" applyAlignment="1">
      <alignment horizontal="center" vertical="center"/>
    </xf>
    <xf numFmtId="44" fontId="36" fillId="3" borderId="1" xfId="4" applyFont="1" applyFill="1" applyBorder="1" applyAlignment="1">
      <alignment horizontal="center" vertical="center"/>
    </xf>
    <xf numFmtId="44" fontId="36" fillId="3" borderId="1" xfId="4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167" fontId="36" fillId="3" borderId="1" xfId="9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9" fontId="36" fillId="0" borderId="0" xfId="9" applyFont="1" applyFill="1" applyBorder="1" applyAlignment="1">
      <alignment horizontal="center" vertical="center"/>
    </xf>
    <xf numFmtId="0" fontId="31" fillId="0" borderId="0" xfId="0" applyFont="1" applyFill="1"/>
    <xf numFmtId="44" fontId="36" fillId="0" borderId="0" xfId="4" applyFont="1" applyFill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166" fontId="26" fillId="0" borderId="0" xfId="4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2" fontId="25" fillId="0" borderId="0" xfId="6" applyNumberFormat="1" applyFont="1" applyFill="1" applyBorder="1" applyAlignment="1" applyProtection="1">
      <alignment horizontal="center" vertical="center" shrinkToFit="1"/>
    </xf>
    <xf numFmtId="166" fontId="26" fillId="0" borderId="0" xfId="4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164" fontId="20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44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27" fillId="2" borderId="0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5" fillId="2" borderId="0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left" vertical="center" wrapText="1"/>
    </xf>
    <xf numFmtId="2" fontId="25" fillId="2" borderId="0" xfId="6" applyNumberFormat="1" applyFont="1" applyFill="1" applyBorder="1" applyAlignment="1" applyProtection="1">
      <alignment horizontal="center" vertical="center" shrinkToFit="1"/>
    </xf>
    <xf numFmtId="166" fontId="26" fillId="2" borderId="0" xfId="4" applyNumberFormat="1" applyFont="1" applyFill="1" applyBorder="1" applyAlignment="1" applyProtection="1">
      <alignment horizontal="center" vertical="center"/>
    </xf>
    <xf numFmtId="165" fontId="14" fillId="2" borderId="8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13" fillId="2" borderId="0" xfId="0" applyFont="1" applyFill="1" applyBorder="1"/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6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center" vertical="center" wrapText="1"/>
    </xf>
    <xf numFmtId="166" fontId="47" fillId="2" borderId="1" xfId="4" applyNumberFormat="1" applyFont="1" applyFill="1" applyBorder="1" applyAlignment="1" applyProtection="1">
      <alignment horizontal="center" vertical="center"/>
    </xf>
    <xf numFmtId="44" fontId="6" fillId="2" borderId="4" xfId="4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9" fillId="6" borderId="14" xfId="0" applyFont="1" applyFill="1" applyBorder="1" applyAlignment="1">
      <alignment horizontal="center" vertical="center"/>
    </xf>
    <xf numFmtId="0" fontId="19" fillId="6" borderId="18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0" fontId="19" fillId="6" borderId="19" xfId="0" applyNumberFormat="1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0" fontId="19" fillId="6" borderId="21" xfId="0" applyFont="1" applyFill="1" applyBorder="1" applyAlignment="1">
      <alignment horizontal="center" vertical="center"/>
    </xf>
    <xf numFmtId="0" fontId="19" fillId="6" borderId="21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6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50" fillId="2" borderId="0" xfId="0" applyFont="1" applyFill="1"/>
    <xf numFmtId="0" fontId="51" fillId="2" borderId="0" xfId="0" applyFont="1" applyFill="1"/>
    <xf numFmtId="165" fontId="14" fillId="2" borderId="0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46" fillId="2" borderId="16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19" fillId="6" borderId="26" xfId="0" applyFont="1" applyFill="1" applyBorder="1" applyAlignment="1">
      <alignment horizontal="center" vertical="center"/>
    </xf>
    <xf numFmtId="0" fontId="19" fillId="6" borderId="27" xfId="0" applyNumberFormat="1" applyFont="1" applyFill="1" applyBorder="1" applyAlignment="1">
      <alignment horizontal="center" vertical="center"/>
    </xf>
    <xf numFmtId="0" fontId="46" fillId="2" borderId="26" xfId="0" applyNumberFormat="1" applyFont="1" applyFill="1" applyBorder="1" applyAlignment="1">
      <alignment horizontal="center" vertical="center" wrapText="1"/>
    </xf>
    <xf numFmtId="2" fontId="46" fillId="2" borderId="27" xfId="6" applyNumberFormat="1" applyFont="1" applyFill="1" applyBorder="1" applyAlignment="1" applyProtection="1">
      <alignment horizontal="center" vertical="center" shrinkToFit="1"/>
    </xf>
    <xf numFmtId="0" fontId="7" fillId="2" borderId="25" xfId="0" applyFont="1" applyFill="1" applyBorder="1" applyAlignment="1">
      <alignment horizontal="center" vertical="center"/>
    </xf>
    <xf numFmtId="0" fontId="19" fillId="6" borderId="28" xfId="0" applyNumberFormat="1" applyFont="1" applyFill="1" applyBorder="1" applyAlignment="1">
      <alignment horizontal="center" vertical="center"/>
    </xf>
    <xf numFmtId="2" fontId="25" fillId="2" borderId="25" xfId="6" applyNumberFormat="1" applyFont="1" applyFill="1" applyBorder="1" applyAlignment="1" applyProtection="1">
      <alignment horizontal="center" vertical="center" shrinkToFit="1"/>
    </xf>
    <xf numFmtId="165" fontId="14" fillId="2" borderId="25" xfId="0" applyNumberFormat="1" applyFont="1" applyFill="1" applyBorder="1" applyAlignment="1">
      <alignment horizontal="center" vertical="center" wrapText="1"/>
    </xf>
    <xf numFmtId="0" fontId="19" fillId="6" borderId="29" xfId="0" applyNumberFormat="1" applyFont="1" applyFill="1" applyBorder="1" applyAlignment="1">
      <alignment horizontal="center" vertical="center"/>
    </xf>
    <xf numFmtId="0" fontId="6" fillId="2" borderId="25" xfId="0" applyNumberFormat="1" applyFont="1" applyFill="1" applyBorder="1" applyAlignment="1">
      <alignment horizontal="center" vertical="center"/>
    </xf>
    <xf numFmtId="0" fontId="14" fillId="6" borderId="28" xfId="0" applyNumberFormat="1" applyFont="1" applyFill="1" applyBorder="1" applyAlignment="1">
      <alignment horizontal="center" vertical="center"/>
    </xf>
    <xf numFmtId="0" fontId="46" fillId="2" borderId="0" xfId="0" applyFont="1" applyFill="1" applyBorder="1" applyAlignment="1">
      <alignment horizontal="left" vertical="center" wrapText="1"/>
    </xf>
    <xf numFmtId="167" fontId="31" fillId="0" borderId="0" xfId="0" applyNumberFormat="1" applyFont="1"/>
    <xf numFmtId="9" fontId="36" fillId="7" borderId="1" xfId="9" applyFont="1" applyFill="1" applyBorder="1" applyAlignment="1">
      <alignment horizontal="center" vertical="center"/>
    </xf>
    <xf numFmtId="0" fontId="13" fillId="2" borderId="24" xfId="0" applyFont="1" applyFill="1" applyBorder="1"/>
    <xf numFmtId="0" fontId="46" fillId="2" borderId="16" xfId="0" applyNumberFormat="1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/>
    </xf>
    <xf numFmtId="0" fontId="19" fillId="6" borderId="34" xfId="0" applyFont="1" applyFill="1" applyBorder="1" applyAlignment="1">
      <alignment horizontal="center" vertical="center"/>
    </xf>
    <xf numFmtId="0" fontId="46" fillId="2" borderId="33" xfId="0" applyNumberFormat="1" applyFont="1" applyFill="1" applyBorder="1" applyAlignment="1">
      <alignment horizontal="center" vertical="center" wrapText="1"/>
    </xf>
    <xf numFmtId="0" fontId="46" fillId="2" borderId="16" xfId="0" applyFont="1" applyFill="1" applyBorder="1" applyAlignment="1">
      <alignment horizontal="center" vertical="center" wrapText="1"/>
    </xf>
    <xf numFmtId="0" fontId="14" fillId="6" borderId="33" xfId="0" applyFont="1" applyFill="1" applyBorder="1" applyAlignment="1">
      <alignment horizontal="center" vertical="center"/>
    </xf>
    <xf numFmtId="0" fontId="13" fillId="2" borderId="26" xfId="0" applyFont="1" applyFill="1" applyBorder="1"/>
    <xf numFmtId="0" fontId="13" fillId="2" borderId="36" xfId="0" applyFont="1" applyFill="1" applyBorder="1"/>
    <xf numFmtId="0" fontId="13" fillId="2" borderId="25" xfId="0" applyFont="1" applyFill="1" applyBorder="1"/>
    <xf numFmtId="0" fontId="7" fillId="3" borderId="37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166" fontId="47" fillId="2" borderId="27" xfId="4" applyNumberFormat="1" applyFont="1" applyFill="1" applyBorder="1" applyAlignment="1" applyProtection="1">
      <alignment horizontal="center" vertical="center"/>
    </xf>
    <xf numFmtId="0" fontId="19" fillId="6" borderId="29" xfId="0" applyFont="1" applyFill="1" applyBorder="1" applyAlignment="1">
      <alignment horizontal="center" vertical="center"/>
    </xf>
    <xf numFmtId="44" fontId="43" fillId="2" borderId="25" xfId="4" applyFont="1" applyFill="1" applyBorder="1" applyAlignment="1">
      <alignment horizontal="center" vertical="center"/>
    </xf>
    <xf numFmtId="165" fontId="21" fillId="4" borderId="38" xfId="0" applyNumberFormat="1" applyFont="1" applyFill="1" applyBorder="1" applyAlignment="1">
      <alignment horizontal="center" vertical="center" wrapText="1"/>
    </xf>
    <xf numFmtId="165" fontId="21" fillId="4" borderId="40" xfId="0" applyNumberFormat="1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/>
    </xf>
    <xf numFmtId="0" fontId="46" fillId="2" borderId="0" xfId="0" applyNumberFormat="1" applyFont="1" applyFill="1" applyBorder="1" applyAlignment="1">
      <alignment horizontal="center" vertical="center" wrapText="1"/>
    </xf>
    <xf numFmtId="0" fontId="46" fillId="2" borderId="0" xfId="0" applyFont="1" applyFill="1" applyBorder="1" applyAlignment="1">
      <alignment horizontal="center" vertical="center" wrapText="1"/>
    </xf>
    <xf numFmtId="2" fontId="46" fillId="2" borderId="0" xfId="6" applyNumberFormat="1" applyFont="1" applyFill="1" applyBorder="1" applyAlignment="1" applyProtection="1">
      <alignment horizontal="center" vertical="center" shrinkToFit="1"/>
    </xf>
    <xf numFmtId="166" fontId="47" fillId="2" borderId="0" xfId="4" applyNumberFormat="1" applyFont="1" applyFill="1" applyBorder="1" applyAlignment="1" applyProtection="1">
      <alignment horizontal="center" vertical="center"/>
    </xf>
    <xf numFmtId="166" fontId="47" fillId="2" borderId="25" xfId="4" applyNumberFormat="1" applyFont="1" applyFill="1" applyBorder="1" applyAlignment="1" applyProtection="1">
      <alignment horizontal="center" vertical="center"/>
    </xf>
    <xf numFmtId="0" fontId="48" fillId="2" borderId="7" xfId="0" applyFont="1" applyFill="1" applyBorder="1" applyAlignment="1">
      <alignment vertical="center" wrapText="1"/>
    </xf>
    <xf numFmtId="0" fontId="48" fillId="2" borderId="15" xfId="0" applyFont="1" applyFill="1" applyBorder="1" applyAlignment="1">
      <alignment vertical="center"/>
    </xf>
    <xf numFmtId="0" fontId="48" fillId="2" borderId="30" xfId="0" applyFont="1" applyFill="1" applyBorder="1" applyAlignment="1">
      <alignment vertical="center"/>
    </xf>
    <xf numFmtId="0" fontId="44" fillId="2" borderId="0" xfId="0" applyNumberFormat="1" applyFont="1" applyFill="1" applyBorder="1" applyAlignment="1">
      <alignment horizontal="center" vertical="center" wrapText="1"/>
    </xf>
    <xf numFmtId="0" fontId="48" fillId="2" borderId="0" xfId="0" applyFont="1" applyFill="1" applyBorder="1" applyAlignment="1">
      <alignment horizontal="left" vertical="center" wrapText="1"/>
    </xf>
    <xf numFmtId="0" fontId="48" fillId="2" borderId="25" xfId="0" applyFont="1" applyFill="1" applyBorder="1" applyAlignment="1">
      <alignment horizontal="left" vertical="center" wrapText="1"/>
    </xf>
    <xf numFmtId="0" fontId="52" fillId="2" borderId="1" xfId="0" applyFont="1" applyFill="1" applyBorder="1"/>
    <xf numFmtId="165" fontId="52" fillId="2" borderId="1" xfId="0" applyNumberFormat="1" applyFont="1" applyFill="1" applyBorder="1"/>
    <xf numFmtId="0" fontId="52" fillId="2" borderId="1" xfId="0" applyFont="1" applyFill="1" applyBorder="1" applyAlignment="1">
      <alignment wrapText="1"/>
    </xf>
    <xf numFmtId="0" fontId="52" fillId="2" borderId="1" xfId="0" applyFont="1" applyFill="1" applyBorder="1" applyAlignment="1">
      <alignment horizontal="center" vertical="center"/>
    </xf>
    <xf numFmtId="0" fontId="13" fillId="2" borderId="43" xfId="0" applyFont="1" applyFill="1" applyBorder="1"/>
    <xf numFmtId="0" fontId="52" fillId="2" borderId="26" xfId="0" applyFont="1" applyFill="1" applyBorder="1"/>
    <xf numFmtId="165" fontId="52" fillId="2" borderId="27" xfId="0" applyNumberFormat="1" applyFont="1" applyFill="1" applyBorder="1"/>
    <xf numFmtId="0" fontId="49" fillId="2" borderId="26" xfId="0" applyFont="1" applyFill="1" applyBorder="1"/>
    <xf numFmtId="0" fontId="19" fillId="6" borderId="4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165" fontId="6" fillId="2" borderId="4" xfId="4" applyNumberFormat="1" applyFont="1" applyFill="1" applyBorder="1" applyAlignment="1">
      <alignment horizontal="center" vertical="center"/>
    </xf>
    <xf numFmtId="0" fontId="25" fillId="2" borderId="13" xfId="0" applyNumberFormat="1" applyFont="1" applyFill="1" applyBorder="1" applyAlignment="1">
      <alignment horizontal="center" vertical="center" wrapText="1"/>
    </xf>
    <xf numFmtId="0" fontId="25" fillId="2" borderId="11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Border="1" applyAlignment="1">
      <alignment horizontal="center" vertical="center" wrapText="1"/>
    </xf>
    <xf numFmtId="0" fontId="25" fillId="2" borderId="1" xfId="0" applyNumberFormat="1" applyFont="1" applyFill="1" applyBorder="1" applyAlignment="1">
      <alignment horizontal="center" vertical="center" wrapText="1"/>
    </xf>
    <xf numFmtId="0" fontId="25" fillId="2" borderId="16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6" fillId="2" borderId="7" xfId="0" applyFont="1" applyFill="1" applyBorder="1" applyAlignment="1">
      <alignment horizontal="center" vertical="center" wrapText="1"/>
    </xf>
    <xf numFmtId="0" fontId="13" fillId="2" borderId="0" xfId="0" applyNumberFormat="1" applyFont="1" applyFill="1"/>
    <xf numFmtId="0" fontId="7" fillId="2" borderId="32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166" fontId="46" fillId="2" borderId="27" xfId="4" applyNumberFormat="1" applyFont="1" applyFill="1" applyBorder="1" applyAlignment="1" applyProtection="1">
      <alignment horizontal="center" vertical="center"/>
    </xf>
    <xf numFmtId="44" fontId="6" fillId="2" borderId="44" xfId="4" applyFont="1" applyFill="1" applyBorder="1" applyAlignment="1">
      <alignment horizontal="center" vertical="center"/>
    </xf>
    <xf numFmtId="0" fontId="46" fillId="2" borderId="9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left" vertical="center" wrapText="1"/>
    </xf>
    <xf numFmtId="0" fontId="25" fillId="2" borderId="1" xfId="0" applyNumberFormat="1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left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28" fillId="2" borderId="0" xfId="0" applyNumberFormat="1" applyFont="1" applyFill="1" applyBorder="1" applyAlignment="1">
      <alignment horizontal="center" vertical="center" wrapText="1"/>
    </xf>
    <xf numFmtId="166" fontId="26" fillId="2" borderId="0" xfId="4" applyNumberFormat="1" applyFont="1" applyFill="1" applyBorder="1" applyAlignment="1">
      <alignment horizontal="center" vertical="center"/>
    </xf>
    <xf numFmtId="2" fontId="52" fillId="2" borderId="1" xfId="0" applyNumberFormat="1" applyFont="1" applyFill="1" applyBorder="1"/>
    <xf numFmtId="0" fontId="48" fillId="2" borderId="1" xfId="0" applyFont="1" applyFill="1" applyBorder="1" applyAlignment="1">
      <alignment horizontal="left" vertical="center" wrapText="1"/>
    </xf>
    <xf numFmtId="0" fontId="46" fillId="2" borderId="1" xfId="0" applyNumberFormat="1" applyFont="1" applyFill="1" applyBorder="1" applyAlignment="1">
      <alignment horizontal="center" vertical="center" wrapText="1"/>
    </xf>
    <xf numFmtId="0" fontId="46" fillId="2" borderId="13" xfId="0" applyFont="1" applyFill="1" applyBorder="1" applyAlignment="1">
      <alignment horizontal="left" vertical="center" wrapText="1"/>
    </xf>
    <xf numFmtId="0" fontId="46" fillId="2" borderId="11" xfId="0" applyFont="1" applyFill="1" applyBorder="1" applyAlignment="1">
      <alignment horizontal="left" vertical="center" wrapText="1"/>
    </xf>
    <xf numFmtId="166" fontId="46" fillId="2" borderId="1" xfId="4" applyNumberFormat="1" applyFont="1" applyFill="1" applyBorder="1" applyAlignment="1" applyProtection="1">
      <alignment horizontal="center" vertical="center"/>
    </xf>
    <xf numFmtId="0" fontId="52" fillId="2" borderId="43" xfId="0" applyFont="1" applyFill="1" applyBorder="1"/>
    <xf numFmtId="0" fontId="52" fillId="2" borderId="10" xfId="0" applyFont="1" applyFill="1" applyBorder="1" applyAlignment="1">
      <alignment horizontal="center" vertical="center"/>
    </xf>
    <xf numFmtId="0" fontId="52" fillId="2" borderId="10" xfId="0" applyFont="1" applyFill="1" applyBorder="1"/>
    <xf numFmtId="166" fontId="47" fillId="2" borderId="10" xfId="4" applyNumberFormat="1" applyFont="1" applyFill="1" applyBorder="1" applyAlignment="1" applyProtection="1">
      <alignment horizontal="center" vertical="center"/>
    </xf>
    <xf numFmtId="166" fontId="53" fillId="2" borderId="1" xfId="4" applyNumberFormat="1" applyFont="1" applyFill="1" applyBorder="1" applyAlignment="1" applyProtection="1">
      <alignment horizontal="center" vertical="center"/>
    </xf>
    <xf numFmtId="0" fontId="48" fillId="2" borderId="16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0" fontId="48" fillId="2" borderId="27" xfId="0" applyFont="1" applyFill="1" applyBorder="1" applyAlignment="1">
      <alignment horizontal="left" vertical="center" wrapText="1"/>
    </xf>
    <xf numFmtId="0" fontId="25" fillId="2" borderId="13" xfId="0" applyNumberFormat="1" applyFont="1" applyFill="1" applyBorder="1" applyAlignment="1">
      <alignment horizontal="center" vertical="center" wrapText="1"/>
    </xf>
    <xf numFmtId="0" fontId="48" fillId="2" borderId="7" xfId="0" applyFont="1" applyFill="1" applyBorder="1" applyAlignment="1">
      <alignment horizontal="left" vertical="center" wrapText="1"/>
    </xf>
    <xf numFmtId="0" fontId="48" fillId="2" borderId="15" xfId="0" applyFont="1" applyFill="1" applyBorder="1" applyAlignment="1">
      <alignment horizontal="left" vertical="center" wrapText="1"/>
    </xf>
    <xf numFmtId="0" fontId="48" fillId="2" borderId="30" xfId="0" applyFont="1" applyFill="1" applyBorder="1" applyAlignment="1">
      <alignment horizontal="left" vertical="center" wrapText="1"/>
    </xf>
    <xf numFmtId="0" fontId="25" fillId="2" borderId="1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5" fontId="14" fillId="2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65" fontId="14" fillId="2" borderId="2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4" fillId="2" borderId="13" xfId="0" applyNumberFormat="1" applyFont="1" applyFill="1" applyBorder="1" applyAlignment="1">
      <alignment horizontal="center" vertical="center" wrapText="1"/>
    </xf>
    <xf numFmtId="0" fontId="44" fillId="2" borderId="11" xfId="0" applyNumberFormat="1" applyFont="1" applyFill="1" applyBorder="1" applyAlignment="1">
      <alignment horizontal="center" vertical="center" wrapText="1"/>
    </xf>
    <xf numFmtId="0" fontId="25" fillId="2" borderId="16" xfId="0" applyNumberFormat="1" applyFont="1" applyFill="1" applyBorder="1" applyAlignment="1">
      <alignment horizontal="center" vertical="center" wrapText="1"/>
    </xf>
    <xf numFmtId="0" fontId="2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 wrapText="1"/>
    </xf>
    <xf numFmtId="165" fontId="14" fillId="2" borderId="3" xfId="0" applyNumberFormat="1" applyFont="1" applyFill="1" applyBorder="1" applyAlignment="1">
      <alignment horizontal="center" vertical="center" wrapText="1"/>
    </xf>
    <xf numFmtId="165" fontId="14" fillId="2" borderId="32" xfId="0" applyNumberFormat="1" applyFont="1" applyFill="1" applyBorder="1" applyAlignment="1">
      <alignment horizontal="center" vertical="center" wrapText="1"/>
    </xf>
    <xf numFmtId="165" fontId="14" fillId="2" borderId="35" xfId="0" applyNumberFormat="1" applyFont="1" applyFill="1" applyBorder="1" applyAlignment="1">
      <alignment horizontal="center" vertical="center" wrapText="1"/>
    </xf>
    <xf numFmtId="2" fontId="21" fillId="4" borderId="45" xfId="0" applyNumberFormat="1" applyFont="1" applyFill="1" applyBorder="1" applyAlignment="1">
      <alignment horizontal="center" vertical="center" wrapText="1"/>
    </xf>
    <xf numFmtId="2" fontId="21" fillId="4" borderId="41" xfId="0" applyNumberFormat="1" applyFont="1" applyFill="1" applyBorder="1" applyAlignment="1">
      <alignment horizontal="center" vertical="center" wrapText="1"/>
    </xf>
    <xf numFmtId="2" fontId="21" fillId="4" borderId="46" xfId="0" applyNumberFormat="1" applyFont="1" applyFill="1" applyBorder="1" applyAlignment="1">
      <alignment horizontal="center" vertical="center" wrapText="1"/>
    </xf>
    <xf numFmtId="2" fontId="14" fillId="4" borderId="5" xfId="0" applyNumberFormat="1" applyFont="1" applyFill="1" applyBorder="1" applyAlignment="1">
      <alignment horizontal="center" vertical="center" wrapText="1"/>
    </xf>
    <xf numFmtId="2" fontId="14" fillId="4" borderId="6" xfId="0" applyNumberFormat="1" applyFont="1" applyFill="1" applyBorder="1" applyAlignment="1">
      <alignment horizontal="center" vertical="center" wrapText="1"/>
    </xf>
    <xf numFmtId="2" fontId="21" fillId="4" borderId="31" xfId="0" applyNumberFormat="1" applyFont="1" applyFill="1" applyBorder="1" applyAlignment="1">
      <alignment horizontal="center" vertical="center" wrapText="1"/>
    </xf>
    <xf numFmtId="2" fontId="21" fillId="4" borderId="3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3" borderId="10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5" fillId="5" borderId="9" xfId="0" applyFont="1" applyFill="1" applyBorder="1" applyAlignment="1">
      <alignment horizontal="left" vertical="center" wrapText="1"/>
    </xf>
    <xf numFmtId="0" fontId="35" fillId="5" borderId="10" xfId="0" applyFont="1" applyFill="1" applyBorder="1" applyAlignment="1">
      <alignment horizontal="left" vertical="center" wrapText="1"/>
    </xf>
    <xf numFmtId="44" fontId="35" fillId="5" borderId="1" xfId="4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 wrapText="1"/>
    </xf>
    <xf numFmtId="44" fontId="35" fillId="0" borderId="1" xfId="4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 wrapText="1"/>
    </xf>
    <xf numFmtId="44" fontId="35" fillId="0" borderId="9" xfId="4" applyFont="1" applyFill="1" applyBorder="1" applyAlignment="1">
      <alignment horizontal="left" vertical="center"/>
    </xf>
    <xf numFmtId="44" fontId="35" fillId="0" borderId="10" xfId="4" applyFont="1" applyFill="1" applyBorder="1" applyAlignment="1">
      <alignment horizontal="left" vertical="center"/>
    </xf>
    <xf numFmtId="0" fontId="39" fillId="2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</cellXfs>
  <cellStyles count="12">
    <cellStyle name="Excel Built-in Explanatory Text" xfId="8"/>
    <cellStyle name="Excel Built-in Normal" xfId="1"/>
    <cellStyle name="Hyperlink" xfId="2" builtinId="8" hidden="1"/>
    <cellStyle name="Hyperlink seguido" xfId="3" builtinId="9" hidden="1"/>
    <cellStyle name="Moeda" xfId="4" builtinId="4"/>
    <cellStyle name="Normal" xfId="0" builtinId="0"/>
    <cellStyle name="Normal 2" xfId="7"/>
    <cellStyle name="Normal 2 2" xfId="11"/>
    <cellStyle name="Normal 3" xfId="10"/>
    <cellStyle name="Porcentagem" xfId="9" builtinId="5"/>
    <cellStyle name="Separador de milhares" xfId="6" builtinId="3"/>
    <cellStyle name="Vírgula 2" xfId="5"/>
  </cellStyles>
  <dxfs count="1">
    <dxf>
      <fill>
        <patternFill>
          <bgColor rgb="FFFF0000"/>
        </patternFill>
      </fill>
    </dxf>
  </dxfs>
  <tableStyles count="0" defaultTableStyle="TableStyleMedium9" defaultPivotStyle="PivotStyleMedium4"/>
  <colors>
    <mruColors>
      <color rgb="FFF5FDA5"/>
      <color rgb="FFFFD6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t-BR"/>
  <c:chart>
    <c:plotArea>
      <c:layout/>
      <c:barChart>
        <c:barDir val="col"/>
        <c:grouping val="clustered"/>
        <c:axId val="226597504"/>
        <c:axId val="227377536"/>
      </c:barChart>
      <c:catAx>
        <c:axId val="226597504"/>
        <c:scaling>
          <c:orientation val="minMax"/>
        </c:scaling>
        <c:axPos val="b"/>
        <c:tickLblPos val="nextTo"/>
        <c:crossAx val="227377536"/>
        <c:crosses val="autoZero"/>
        <c:auto val="1"/>
        <c:lblAlgn val="ctr"/>
        <c:lblOffset val="100"/>
      </c:catAx>
      <c:valAx>
        <c:axId val="227377536"/>
        <c:scaling>
          <c:orientation val="minMax"/>
        </c:scaling>
        <c:axPos val="l"/>
        <c:majorGridlines/>
        <c:tickLblPos val="nextTo"/>
        <c:crossAx val="226597504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4904" cy="600807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2635418</xdr:colOff>
      <xdr:row>76</xdr:row>
      <xdr:rowOff>106888</xdr:rowOff>
    </xdr:from>
    <xdr:to>
      <xdr:col>5</xdr:col>
      <xdr:colOff>865115</xdr:colOff>
      <xdr:row>76</xdr:row>
      <xdr:rowOff>106888</xdr:rowOff>
    </xdr:to>
    <xdr:cxnSp macro="">
      <xdr:nvCxnSpPr>
        <xdr:cNvPr id="2" name="Conector reto 1"/>
        <xdr:cNvCxnSpPr/>
      </xdr:nvCxnSpPr>
      <xdr:spPr>
        <a:xfrm>
          <a:off x="4530893" y="35301763"/>
          <a:ext cx="4887672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2635418</xdr:colOff>
      <xdr:row>63</xdr:row>
      <xdr:rowOff>106888</xdr:rowOff>
    </xdr:from>
    <xdr:to>
      <xdr:col>5</xdr:col>
      <xdr:colOff>865115</xdr:colOff>
      <xdr:row>63</xdr:row>
      <xdr:rowOff>106888</xdr:rowOff>
    </xdr:to>
    <xdr:cxnSp macro="">
      <xdr:nvCxnSpPr>
        <xdr:cNvPr id="2" name="Conector reto 1"/>
        <xdr:cNvCxnSpPr/>
      </xdr:nvCxnSpPr>
      <xdr:spPr>
        <a:xfrm>
          <a:off x="5216693" y="53380213"/>
          <a:ext cx="5392497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272761</xdr:colOff>
      <xdr:row>24</xdr:row>
      <xdr:rowOff>294070</xdr:rowOff>
    </xdr:from>
    <xdr:to>
      <xdr:col>7</xdr:col>
      <xdr:colOff>960394</xdr:colOff>
      <xdr:row>24</xdr:row>
      <xdr:rowOff>295658</xdr:rowOff>
    </xdr:to>
    <xdr:cxnSp macro="">
      <xdr:nvCxnSpPr>
        <xdr:cNvPr id="2" name="Conector reto 1"/>
        <xdr:cNvCxnSpPr/>
      </xdr:nvCxnSpPr>
      <xdr:spPr>
        <a:xfrm>
          <a:off x="15969961" y="23058820"/>
          <a:ext cx="2792658" cy="1588"/>
        </a:xfrm>
        <a:prstGeom prst="line">
          <a:avLst/>
        </a:prstGeom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5"/>
  <sheetViews>
    <sheetView showGridLines="0" tabSelected="1" view="pageLayout" topLeftCell="A16" zoomScaleNormal="100" zoomScaleSheetLayoutView="85" workbookViewId="0">
      <selection activeCell="D54" sqref="D54:F54"/>
    </sheetView>
  </sheetViews>
  <sheetFormatPr defaultRowHeight="15.75"/>
  <cols>
    <col min="1" max="1" width="9" style="3"/>
    <col min="2" max="2" width="15.625" style="12" customWidth="1"/>
    <col min="3" max="3" width="9.5" style="12" bestFit="1" customWidth="1"/>
    <col min="4" max="4" width="85.875" style="13" customWidth="1"/>
    <col min="5" max="5" width="8.125" style="14" customWidth="1"/>
    <col min="6" max="6" width="21.5" style="20" customWidth="1"/>
    <col min="7" max="9" width="9" style="3"/>
    <col min="10" max="10" width="7.375" style="3" bestFit="1" customWidth="1"/>
    <col min="11" max="16384" width="9" style="3"/>
  </cols>
  <sheetData>
    <row r="1" spans="1:6" ht="21.75">
      <c r="B1" s="227" t="s">
        <v>22</v>
      </c>
      <c r="C1" s="228"/>
      <c r="D1" s="228"/>
      <c r="E1" s="228"/>
      <c r="F1" s="228"/>
    </row>
    <row r="2" spans="1:6" ht="88.5" customHeight="1">
      <c r="B2" s="229" t="s">
        <v>128</v>
      </c>
      <c r="C2" s="229"/>
      <c r="D2" s="229"/>
      <c r="E2" s="229"/>
      <c r="F2" s="229"/>
    </row>
    <row r="3" spans="1:6" ht="41.25" customHeight="1">
      <c r="B3" s="229" t="s">
        <v>33</v>
      </c>
      <c r="C3" s="229"/>
      <c r="D3" s="229"/>
      <c r="E3" s="229"/>
      <c r="F3" s="229"/>
    </row>
    <row r="4" spans="1:6" ht="41.25" customHeight="1">
      <c r="B4" s="230" t="s">
        <v>32</v>
      </c>
      <c r="C4" s="230"/>
      <c r="D4" s="230"/>
      <c r="E4" s="230"/>
      <c r="F4" s="230"/>
    </row>
    <row r="5" spans="1:6" ht="18.75" thickBot="1">
      <c r="B5" s="2"/>
      <c r="C5" s="2"/>
      <c r="D5" s="2"/>
      <c r="E5" s="2"/>
      <c r="F5" s="16"/>
    </row>
    <row r="6" spans="1:6" ht="18.75" thickBot="1">
      <c r="A6" s="110"/>
      <c r="B6" s="231" t="s">
        <v>31</v>
      </c>
      <c r="C6" s="232"/>
      <c r="D6" s="232"/>
      <c r="E6" s="232"/>
      <c r="F6" s="233"/>
    </row>
    <row r="7" spans="1:6" ht="18.75" thickBot="1">
      <c r="A7" s="128"/>
      <c r="B7" s="113"/>
      <c r="C7" s="1"/>
      <c r="D7" s="1"/>
      <c r="E7" s="109"/>
      <c r="F7" s="121"/>
    </row>
    <row r="8" spans="1:6" ht="18.75" thickBot="1">
      <c r="A8" s="110" t="s">
        <v>79</v>
      </c>
      <c r="B8" s="102"/>
      <c r="C8" s="102"/>
      <c r="D8" s="102" t="s">
        <v>34</v>
      </c>
      <c r="E8" s="102"/>
      <c r="F8" s="103"/>
    </row>
    <row r="9" spans="1:6" ht="18">
      <c r="A9" s="114" t="s">
        <v>65</v>
      </c>
      <c r="B9" s="114" t="s">
        <v>11</v>
      </c>
      <c r="C9" s="104" t="s">
        <v>12</v>
      </c>
      <c r="D9" s="104" t="s">
        <v>0</v>
      </c>
      <c r="E9" s="104" t="s">
        <v>4</v>
      </c>
      <c r="F9" s="115" t="s">
        <v>1</v>
      </c>
    </row>
    <row r="10" spans="1:6" ht="35.25" customHeight="1">
      <c r="A10" s="116" t="s">
        <v>63</v>
      </c>
      <c r="B10" s="129" t="s">
        <v>30</v>
      </c>
      <c r="C10" s="89" t="s">
        <v>47</v>
      </c>
      <c r="D10" s="88" t="s">
        <v>49</v>
      </c>
      <c r="E10" s="89" t="s">
        <v>3</v>
      </c>
      <c r="F10" s="117">
        <v>24</v>
      </c>
    </row>
    <row r="11" spans="1:6" s="106" customFormat="1">
      <c r="A11" s="116"/>
      <c r="B11" s="225" t="s">
        <v>29</v>
      </c>
      <c r="C11" s="226"/>
      <c r="D11" s="207" t="s">
        <v>80</v>
      </c>
      <c r="E11" s="207"/>
      <c r="F11" s="208"/>
    </row>
    <row r="12" spans="1:6" ht="36" customHeight="1">
      <c r="A12" s="116" t="s">
        <v>64</v>
      </c>
      <c r="B12" s="129" t="s">
        <v>35</v>
      </c>
      <c r="C12" s="89" t="s">
        <v>36</v>
      </c>
      <c r="D12" s="88" t="s">
        <v>97</v>
      </c>
      <c r="E12" s="89" t="s">
        <v>10</v>
      </c>
      <c r="F12" s="117">
        <v>4.92</v>
      </c>
    </row>
    <row r="13" spans="1:6" ht="42" customHeight="1">
      <c r="A13" s="116"/>
      <c r="B13" s="225" t="s">
        <v>29</v>
      </c>
      <c r="C13" s="226" t="s">
        <v>27</v>
      </c>
      <c r="D13" s="151" t="s">
        <v>118</v>
      </c>
      <c r="E13" s="152"/>
      <c r="F13" s="153"/>
    </row>
    <row r="14" spans="1:6" ht="44.25" customHeight="1">
      <c r="A14" s="116" t="s">
        <v>66</v>
      </c>
      <c r="B14" s="111">
        <v>100576</v>
      </c>
      <c r="C14" s="88"/>
      <c r="D14" s="88" t="s">
        <v>26</v>
      </c>
      <c r="E14" s="88" t="s">
        <v>3</v>
      </c>
      <c r="F14" s="117">
        <v>71.38</v>
      </c>
    </row>
    <row r="15" spans="1:6" s="84" customFormat="1" ht="28.5" customHeight="1">
      <c r="A15" s="116"/>
      <c r="B15" s="225" t="s">
        <v>29</v>
      </c>
      <c r="C15" s="226" t="s">
        <v>27</v>
      </c>
      <c r="D15" s="207" t="s">
        <v>115</v>
      </c>
      <c r="E15" s="207"/>
      <c r="F15" s="208"/>
    </row>
    <row r="16" spans="1:6" ht="35.25" customHeight="1">
      <c r="A16" s="116" t="s">
        <v>67</v>
      </c>
      <c r="B16" s="129" t="s">
        <v>116</v>
      </c>
      <c r="C16" s="89" t="s">
        <v>36</v>
      </c>
      <c r="D16" s="88" t="s">
        <v>48</v>
      </c>
      <c r="E16" s="89" t="s">
        <v>10</v>
      </c>
      <c r="F16" s="117">
        <v>21.41</v>
      </c>
    </row>
    <row r="17" spans="1:8" s="176" customFormat="1" ht="33.75" customHeight="1">
      <c r="A17" s="116"/>
      <c r="B17" s="225" t="s">
        <v>29</v>
      </c>
      <c r="C17" s="226" t="s">
        <v>27</v>
      </c>
      <c r="D17" s="207" t="s">
        <v>101</v>
      </c>
      <c r="E17" s="207"/>
      <c r="F17" s="208"/>
    </row>
    <row r="18" spans="1:8" s="106" customFormat="1" ht="58.5" customHeight="1">
      <c r="A18" s="116" t="s">
        <v>68</v>
      </c>
      <c r="B18" s="157" t="s">
        <v>103</v>
      </c>
      <c r="C18" s="89" t="s">
        <v>36</v>
      </c>
      <c r="D18" s="159" t="s">
        <v>102</v>
      </c>
      <c r="E18" s="89" t="s">
        <v>51</v>
      </c>
      <c r="F18" s="117">
        <v>213</v>
      </c>
    </row>
    <row r="19" spans="1:8" s="84" customFormat="1" ht="16.5" thickBot="1">
      <c r="A19" s="116"/>
      <c r="B19" s="175" t="s">
        <v>29</v>
      </c>
      <c r="C19" s="174"/>
      <c r="D19" s="207" t="s">
        <v>113</v>
      </c>
      <c r="E19" s="207"/>
      <c r="F19" s="208"/>
    </row>
    <row r="20" spans="1:8" ht="18.75" thickBot="1">
      <c r="A20" s="177" t="s">
        <v>81</v>
      </c>
      <c r="B20" s="178"/>
      <c r="C20" s="178"/>
      <c r="D20" s="178" t="s">
        <v>38</v>
      </c>
      <c r="E20" s="178"/>
      <c r="F20" s="179"/>
    </row>
    <row r="21" spans="1:8" ht="18">
      <c r="A21" s="116"/>
      <c r="B21" s="92"/>
      <c r="C21" s="92"/>
      <c r="D21" s="92"/>
      <c r="E21" s="92"/>
      <c r="F21" s="118"/>
    </row>
    <row r="22" spans="1:8" ht="35.25" customHeight="1">
      <c r="A22" s="116" t="s">
        <v>65</v>
      </c>
      <c r="B22" s="130" t="s">
        <v>11</v>
      </c>
      <c r="C22" s="94" t="s">
        <v>12</v>
      </c>
      <c r="D22" s="93" t="s">
        <v>0</v>
      </c>
      <c r="E22" s="95" t="s">
        <v>4</v>
      </c>
      <c r="F22" s="119" t="s">
        <v>1</v>
      </c>
    </row>
    <row r="23" spans="1:8" s="107" customFormat="1" ht="40.5" customHeight="1">
      <c r="A23" s="116" t="s">
        <v>69</v>
      </c>
      <c r="B23" s="129" t="s">
        <v>96</v>
      </c>
      <c r="C23" s="180" t="s">
        <v>36</v>
      </c>
      <c r="D23" s="88" t="s">
        <v>95</v>
      </c>
      <c r="E23" s="89" t="s">
        <v>3</v>
      </c>
      <c r="F23" s="117">
        <v>5004.37</v>
      </c>
    </row>
    <row r="24" spans="1:8" s="84" customFormat="1" ht="16.5" customHeight="1" thickBot="1">
      <c r="A24" s="116"/>
      <c r="B24" s="209" t="s">
        <v>29</v>
      </c>
      <c r="C24" s="209"/>
      <c r="D24" s="207" t="s">
        <v>39</v>
      </c>
      <c r="E24" s="207"/>
      <c r="F24" s="208"/>
    </row>
    <row r="25" spans="1:8" ht="18.75" thickBot="1">
      <c r="A25" s="177" t="s">
        <v>70</v>
      </c>
      <c r="B25" s="178"/>
      <c r="C25" s="178"/>
      <c r="D25" s="178" t="s">
        <v>56</v>
      </c>
      <c r="E25" s="178"/>
      <c r="F25" s="179"/>
    </row>
    <row r="26" spans="1:8" ht="18">
      <c r="A26" s="116"/>
      <c r="B26" s="92"/>
      <c r="C26" s="92"/>
      <c r="D26" s="92"/>
      <c r="E26" s="92"/>
      <c r="F26" s="118"/>
    </row>
    <row r="27" spans="1:8" ht="18">
      <c r="A27" s="116" t="s">
        <v>65</v>
      </c>
      <c r="B27" s="131" t="s">
        <v>11</v>
      </c>
      <c r="C27" s="98" t="s">
        <v>12</v>
      </c>
      <c r="D27" s="98" t="s">
        <v>0</v>
      </c>
      <c r="E27" s="98" t="s">
        <v>4</v>
      </c>
      <c r="F27" s="122" t="s">
        <v>1</v>
      </c>
    </row>
    <row r="28" spans="1:8" ht="32.25" customHeight="1">
      <c r="A28" s="116" t="s">
        <v>71</v>
      </c>
      <c r="B28" s="132" t="s">
        <v>40</v>
      </c>
      <c r="C28" s="89" t="s">
        <v>36</v>
      </c>
      <c r="D28" s="88" t="s">
        <v>41</v>
      </c>
      <c r="E28" s="89" t="s">
        <v>10</v>
      </c>
      <c r="F28" s="117">
        <v>4.34</v>
      </c>
      <c r="H28" s="181"/>
    </row>
    <row r="29" spans="1:8" s="108" customFormat="1" ht="43.5" customHeight="1">
      <c r="A29" s="116"/>
      <c r="B29" s="209" t="s">
        <v>29</v>
      </c>
      <c r="C29" s="213" t="s">
        <v>27</v>
      </c>
      <c r="D29" s="210" t="s">
        <v>119</v>
      </c>
      <c r="E29" s="211"/>
      <c r="F29" s="212"/>
    </row>
    <row r="30" spans="1:8" s="106" customFormat="1" ht="33" customHeight="1">
      <c r="A30" s="116" t="s">
        <v>72</v>
      </c>
      <c r="B30" s="132">
        <v>101176</v>
      </c>
      <c r="C30" s="89" t="s">
        <v>47</v>
      </c>
      <c r="D30" s="88" t="s">
        <v>42</v>
      </c>
      <c r="E30" s="89" t="s">
        <v>9</v>
      </c>
      <c r="F30" s="117">
        <v>133.91999999999999</v>
      </c>
    </row>
    <row r="31" spans="1:8" s="84" customFormat="1">
      <c r="A31" s="116"/>
      <c r="B31" s="171" t="s">
        <v>29</v>
      </c>
      <c r="C31" s="172"/>
      <c r="D31" s="210" t="s">
        <v>94</v>
      </c>
      <c r="E31" s="211"/>
      <c r="F31" s="212"/>
    </row>
    <row r="32" spans="1:8" s="106" customFormat="1" ht="36.75" customHeight="1">
      <c r="A32" s="116" t="s">
        <v>73</v>
      </c>
      <c r="B32" s="132">
        <v>170132</v>
      </c>
      <c r="C32" s="89" t="s">
        <v>47</v>
      </c>
      <c r="D32" s="88" t="s">
        <v>43</v>
      </c>
      <c r="E32" s="89" t="s">
        <v>9</v>
      </c>
      <c r="F32" s="117">
        <v>156</v>
      </c>
    </row>
    <row r="33" spans="1:13" s="84" customFormat="1">
      <c r="A33" s="116"/>
      <c r="B33" s="209" t="s">
        <v>29</v>
      </c>
      <c r="C33" s="213"/>
      <c r="D33" s="207" t="s">
        <v>104</v>
      </c>
      <c r="E33" s="207"/>
      <c r="F33" s="208"/>
    </row>
    <row r="34" spans="1:13" s="106" customFormat="1" ht="47.25">
      <c r="A34" s="116" t="s">
        <v>74</v>
      </c>
      <c r="B34" s="132" t="s">
        <v>106</v>
      </c>
      <c r="C34" s="88" t="s">
        <v>37</v>
      </c>
      <c r="D34" s="88" t="s">
        <v>105</v>
      </c>
      <c r="E34" s="89" t="s">
        <v>4</v>
      </c>
      <c r="F34" s="117">
        <v>1</v>
      </c>
    </row>
    <row r="35" spans="1:13" s="84" customFormat="1">
      <c r="A35" s="116"/>
      <c r="B35" s="209" t="s">
        <v>29</v>
      </c>
      <c r="C35" s="213"/>
      <c r="D35" s="207" t="s">
        <v>44</v>
      </c>
      <c r="E35" s="207"/>
      <c r="F35" s="208"/>
    </row>
    <row r="36" spans="1:13" s="106" customFormat="1" ht="36.75" customHeight="1">
      <c r="A36" s="116" t="s">
        <v>75</v>
      </c>
      <c r="B36" s="132">
        <v>170137</v>
      </c>
      <c r="C36" s="89" t="s">
        <v>47</v>
      </c>
      <c r="D36" s="88" t="s">
        <v>55</v>
      </c>
      <c r="E36" s="89" t="s">
        <v>4</v>
      </c>
      <c r="F36" s="117">
        <v>2</v>
      </c>
    </row>
    <row r="37" spans="1:13" s="84" customFormat="1">
      <c r="A37" s="116"/>
      <c r="B37" s="209" t="s">
        <v>29</v>
      </c>
      <c r="C37" s="213"/>
      <c r="D37" s="207" t="s">
        <v>54</v>
      </c>
      <c r="E37" s="207"/>
      <c r="F37" s="208"/>
    </row>
    <row r="38" spans="1:13" s="106" customFormat="1" ht="37.5" customHeight="1">
      <c r="A38" s="116" t="s">
        <v>76</v>
      </c>
      <c r="B38" s="132">
        <v>170135</v>
      </c>
      <c r="C38" s="89" t="s">
        <v>47</v>
      </c>
      <c r="D38" s="88" t="s">
        <v>45</v>
      </c>
      <c r="E38" s="89" t="s">
        <v>4</v>
      </c>
      <c r="F38" s="117">
        <v>2</v>
      </c>
    </row>
    <row r="39" spans="1:13" s="84" customFormat="1">
      <c r="A39" s="116"/>
      <c r="B39" s="209" t="s">
        <v>29</v>
      </c>
      <c r="C39" s="213"/>
      <c r="D39" s="207" t="s">
        <v>54</v>
      </c>
      <c r="E39" s="207"/>
      <c r="F39" s="208"/>
    </row>
    <row r="40" spans="1:13" s="106" customFormat="1" ht="57.75" customHeight="1">
      <c r="A40" s="116" t="s">
        <v>77</v>
      </c>
      <c r="B40" s="132" t="s">
        <v>112</v>
      </c>
      <c r="C40" s="88" t="s">
        <v>37</v>
      </c>
      <c r="D40" s="88" t="s">
        <v>111</v>
      </c>
      <c r="E40" s="89" t="s">
        <v>46</v>
      </c>
      <c r="F40" s="117">
        <v>683.73</v>
      </c>
    </row>
    <row r="41" spans="1:13" s="84" customFormat="1" ht="30.75" customHeight="1">
      <c r="A41" s="116"/>
      <c r="B41" s="206" t="s">
        <v>29</v>
      </c>
      <c r="C41" s="207"/>
      <c r="D41" s="207" t="s">
        <v>110</v>
      </c>
      <c r="E41" s="207"/>
      <c r="F41" s="208"/>
    </row>
    <row r="42" spans="1:13" s="106" customFormat="1" ht="28.5" customHeight="1">
      <c r="A42" s="116" t="s">
        <v>78</v>
      </c>
      <c r="B42" s="133" t="s">
        <v>89</v>
      </c>
      <c r="C42" s="88" t="s">
        <v>37</v>
      </c>
      <c r="D42" s="88" t="s">
        <v>90</v>
      </c>
      <c r="E42" s="89" t="s">
        <v>46</v>
      </c>
      <c r="F42" s="117">
        <v>103.76</v>
      </c>
    </row>
    <row r="43" spans="1:13" s="84" customFormat="1" ht="66" customHeight="1">
      <c r="A43" s="116"/>
      <c r="B43" s="206" t="s">
        <v>29</v>
      </c>
      <c r="C43" s="207"/>
      <c r="D43" s="207" t="s">
        <v>114</v>
      </c>
      <c r="E43" s="207"/>
      <c r="F43" s="208"/>
    </row>
    <row r="44" spans="1:13" s="84" customFormat="1" ht="66" customHeight="1">
      <c r="A44" s="116" t="s">
        <v>78</v>
      </c>
      <c r="B44" s="133">
        <v>61706</v>
      </c>
      <c r="C44" s="88" t="s">
        <v>122</v>
      </c>
      <c r="D44" s="88" t="s">
        <v>121</v>
      </c>
      <c r="E44" s="88" t="s">
        <v>51</v>
      </c>
      <c r="F44" s="117">
        <v>6.37</v>
      </c>
      <c r="G44" s="88"/>
      <c r="H44" s="88"/>
      <c r="I44" s="88"/>
    </row>
    <row r="45" spans="1:13" s="84" customFormat="1" ht="66" customHeight="1" thickBot="1">
      <c r="A45" s="116"/>
      <c r="B45" s="206" t="s">
        <v>29</v>
      </c>
      <c r="C45" s="207"/>
      <c r="D45" s="207" t="s">
        <v>114</v>
      </c>
      <c r="E45" s="207"/>
      <c r="F45" s="208"/>
    </row>
    <row r="46" spans="1:13" ht="18.75" thickBot="1">
      <c r="A46" s="177" t="s">
        <v>91</v>
      </c>
      <c r="B46" s="178"/>
      <c r="C46" s="178"/>
      <c r="D46" s="178" t="s">
        <v>57</v>
      </c>
      <c r="E46" s="178"/>
      <c r="F46" s="179"/>
    </row>
    <row r="47" spans="1:13" ht="18">
      <c r="A47" s="116"/>
      <c r="B47" s="92"/>
      <c r="C47" s="92"/>
      <c r="D47" s="92"/>
      <c r="E47" s="92"/>
      <c r="F47" s="118"/>
    </row>
    <row r="48" spans="1:13" ht="37.5" customHeight="1">
      <c r="A48" s="116" t="s">
        <v>65</v>
      </c>
      <c r="B48" s="134" t="s">
        <v>11</v>
      </c>
      <c r="C48" s="100" t="s">
        <v>12</v>
      </c>
      <c r="D48" s="100" t="s">
        <v>0</v>
      </c>
      <c r="E48" s="100" t="s">
        <v>4</v>
      </c>
      <c r="F48" s="124" t="s">
        <v>1</v>
      </c>
      <c r="H48" s="85"/>
      <c r="I48" s="85"/>
      <c r="J48" s="85"/>
      <c r="K48" s="85"/>
      <c r="L48" s="85"/>
      <c r="M48" s="85"/>
    </row>
    <row r="49" spans="1:20" ht="47.25">
      <c r="A49" s="116" t="s">
        <v>85</v>
      </c>
      <c r="B49" s="111" t="s">
        <v>99</v>
      </c>
      <c r="C49" s="88" t="s">
        <v>36</v>
      </c>
      <c r="D49" s="88" t="s">
        <v>58</v>
      </c>
      <c r="E49" s="89" t="s">
        <v>100</v>
      </c>
      <c r="F49" s="117">
        <v>3.07</v>
      </c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</row>
    <row r="50" spans="1:20" ht="15" customHeight="1">
      <c r="A50" s="116"/>
      <c r="B50" s="223"/>
      <c r="C50" s="224"/>
      <c r="D50" s="210" t="s">
        <v>107</v>
      </c>
      <c r="E50" s="211"/>
      <c r="F50" s="212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</row>
    <row r="51" spans="1:20" ht="31.5">
      <c r="A51" s="116" t="s">
        <v>86</v>
      </c>
      <c r="B51" s="111" t="s">
        <v>98</v>
      </c>
      <c r="C51" s="88" t="s">
        <v>37</v>
      </c>
      <c r="D51" s="88" t="s">
        <v>59</v>
      </c>
      <c r="E51" s="89" t="s">
        <v>51</v>
      </c>
      <c r="F51" s="117">
        <v>2.4</v>
      </c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85"/>
    </row>
    <row r="52" spans="1:20">
      <c r="A52" s="116"/>
      <c r="B52" s="223"/>
      <c r="C52" s="224"/>
      <c r="D52" s="210" t="s">
        <v>60</v>
      </c>
      <c r="E52" s="211"/>
      <c r="F52" s="212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</row>
    <row r="53" spans="1:20" ht="31.5">
      <c r="A53" s="116" t="s">
        <v>87</v>
      </c>
      <c r="B53" s="111"/>
      <c r="C53" s="88" t="s">
        <v>93</v>
      </c>
      <c r="D53" s="88" t="s">
        <v>132</v>
      </c>
      <c r="E53" s="89" t="s">
        <v>4</v>
      </c>
      <c r="F53" s="117">
        <v>1</v>
      </c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</row>
    <row r="54" spans="1:20">
      <c r="A54" s="116"/>
      <c r="B54" s="198"/>
      <c r="C54" s="199"/>
      <c r="D54" s="210" t="s">
        <v>50</v>
      </c>
      <c r="E54" s="211"/>
      <c r="F54" s="212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</row>
    <row r="55" spans="1:20" ht="31.5">
      <c r="A55" s="116" t="s">
        <v>124</v>
      </c>
      <c r="B55" s="111" t="s">
        <v>129</v>
      </c>
      <c r="C55" s="88" t="s">
        <v>37</v>
      </c>
      <c r="D55" s="88" t="s">
        <v>130</v>
      </c>
      <c r="E55" s="89" t="s">
        <v>100</v>
      </c>
      <c r="F55" s="117">
        <v>109.38</v>
      </c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</row>
    <row r="56" spans="1:20" ht="22.5" customHeight="1">
      <c r="A56" s="116"/>
      <c r="B56" s="223"/>
      <c r="C56" s="224"/>
      <c r="D56" s="210" t="s">
        <v>125</v>
      </c>
      <c r="E56" s="211"/>
      <c r="F56" s="212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</row>
    <row r="57" spans="1:20" ht="22.5" customHeight="1">
      <c r="A57" s="116" t="s">
        <v>126</v>
      </c>
      <c r="B57" s="111" t="s">
        <v>127</v>
      </c>
      <c r="C57" s="88" t="s">
        <v>36</v>
      </c>
      <c r="D57" s="88" t="s">
        <v>131</v>
      </c>
      <c r="E57" s="89" t="s">
        <v>100</v>
      </c>
      <c r="F57" s="117">
        <v>109.38</v>
      </c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</row>
    <row r="58" spans="1:20" ht="22.5" customHeight="1">
      <c r="A58" s="116"/>
      <c r="B58" s="223"/>
      <c r="C58" s="224"/>
      <c r="D58" s="210" t="s">
        <v>125</v>
      </c>
      <c r="E58" s="211"/>
      <c r="F58" s="212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</row>
    <row r="59" spans="1:20" ht="20.25" customHeight="1" thickBot="1">
      <c r="A59" s="116"/>
      <c r="B59" s="154"/>
      <c r="C59" s="154"/>
      <c r="D59" s="155"/>
      <c r="E59" s="155"/>
      <c r="F59" s="156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</row>
    <row r="60" spans="1:20" ht="18.75" thickBot="1">
      <c r="A60" s="177" t="s">
        <v>92</v>
      </c>
      <c r="B60" s="178"/>
      <c r="C60" s="178"/>
      <c r="D60" s="178" t="s">
        <v>28</v>
      </c>
      <c r="E60" s="178"/>
      <c r="F60" s="179"/>
    </row>
    <row r="61" spans="1:20" ht="18">
      <c r="A61" s="116"/>
      <c r="B61" s="92"/>
      <c r="C61" s="92"/>
      <c r="D61" s="92"/>
      <c r="E61" s="92"/>
      <c r="F61" s="118"/>
    </row>
    <row r="62" spans="1:20" ht="40.5" customHeight="1">
      <c r="A62" s="116"/>
      <c r="B62" s="130" t="s">
        <v>11</v>
      </c>
      <c r="C62" s="95" t="s">
        <v>12</v>
      </c>
      <c r="D62" s="95" t="s">
        <v>0</v>
      </c>
      <c r="E62" s="95" t="s">
        <v>4</v>
      </c>
      <c r="F62" s="119" t="s">
        <v>1</v>
      </c>
    </row>
    <row r="63" spans="1:20" s="84" customFormat="1" ht="63.75" customHeight="1">
      <c r="A63" s="197" t="s">
        <v>88</v>
      </c>
      <c r="B63" s="111" t="s">
        <v>109</v>
      </c>
      <c r="C63" s="89" t="s">
        <v>37</v>
      </c>
      <c r="D63" s="88" t="s">
        <v>108</v>
      </c>
      <c r="E63" s="89" t="s">
        <v>117</v>
      </c>
      <c r="F63" s="117">
        <v>215.9</v>
      </c>
    </row>
    <row r="64" spans="1:20" s="84" customFormat="1" ht="63.75" customHeight="1">
      <c r="A64" s="197"/>
      <c r="B64" s="189"/>
      <c r="C64" s="189"/>
      <c r="D64" s="196" t="s">
        <v>120</v>
      </c>
      <c r="E64" s="188"/>
      <c r="F64" s="188"/>
    </row>
    <row r="65" spans="1:6" ht="18">
      <c r="A65" s="146"/>
      <c r="B65" s="1"/>
      <c r="C65" s="1"/>
      <c r="D65" s="1"/>
      <c r="E65" s="1"/>
      <c r="F65" s="123"/>
    </row>
    <row r="66" spans="1:6" ht="18">
      <c r="A66" s="146"/>
      <c r="B66" s="1"/>
      <c r="C66" s="1"/>
      <c r="D66" s="1"/>
      <c r="E66" s="215"/>
      <c r="F66" s="221"/>
    </row>
    <row r="67" spans="1:6" ht="44.25" customHeight="1">
      <c r="A67" s="146"/>
      <c r="B67" s="78"/>
      <c r="C67" s="79"/>
      <c r="D67" s="80"/>
      <c r="E67" s="79"/>
      <c r="F67" s="120"/>
    </row>
    <row r="68" spans="1:6" ht="18.75">
      <c r="B68" s="5"/>
      <c r="C68" s="5"/>
      <c r="D68" s="6"/>
      <c r="E68" s="5"/>
      <c r="F68" s="18"/>
    </row>
    <row r="69" spans="1:6" ht="18.75">
      <c r="B69" s="5"/>
      <c r="C69" s="5"/>
      <c r="D69" s="6"/>
      <c r="E69" s="5"/>
      <c r="F69" s="18"/>
    </row>
    <row r="70" spans="1:6" ht="18.75">
      <c r="B70" s="5"/>
      <c r="C70" s="5"/>
      <c r="D70" s="6"/>
      <c r="E70" s="5"/>
      <c r="F70" s="18"/>
    </row>
    <row r="71" spans="1:6" ht="18.75">
      <c r="B71" s="5"/>
      <c r="C71" s="5"/>
      <c r="D71" s="6"/>
      <c r="E71" s="5"/>
      <c r="F71" s="18"/>
    </row>
    <row r="72" spans="1:6" ht="18.75">
      <c r="B72" s="5"/>
      <c r="C72" s="5"/>
      <c r="D72" s="6"/>
      <c r="E72" s="5"/>
      <c r="F72" s="18"/>
    </row>
    <row r="73" spans="1:6" ht="18.75">
      <c r="B73" s="5"/>
      <c r="C73" s="5"/>
      <c r="D73" s="6"/>
      <c r="E73" s="5"/>
      <c r="F73" s="18"/>
    </row>
    <row r="74" spans="1:6" ht="18.75">
      <c r="B74" s="5"/>
      <c r="C74" s="5"/>
      <c r="D74" s="6"/>
      <c r="E74" s="5"/>
      <c r="F74" s="18"/>
    </row>
    <row r="75" spans="1:6">
      <c r="B75" s="166"/>
      <c r="C75" s="166"/>
      <c r="D75" s="167"/>
      <c r="E75" s="168"/>
      <c r="F75" s="169"/>
    </row>
    <row r="76" spans="1:6">
      <c r="B76" s="166"/>
      <c r="C76" s="166"/>
      <c r="D76" s="167"/>
      <c r="E76" s="168"/>
      <c r="F76" s="169"/>
    </row>
    <row r="77" spans="1:6">
      <c r="B77" s="222"/>
      <c r="C77" s="222"/>
      <c r="D77" s="222"/>
      <c r="E77" s="222"/>
      <c r="F77" s="222"/>
    </row>
    <row r="78" spans="1:6" ht="22.5">
      <c r="B78" s="220"/>
      <c r="C78" s="220"/>
      <c r="D78" s="220"/>
      <c r="E78" s="220"/>
      <c r="F78" s="220"/>
    </row>
    <row r="79" spans="1:6" ht="22.5">
      <c r="B79" s="218"/>
      <c r="C79" s="218"/>
      <c r="D79" s="218"/>
      <c r="E79" s="218"/>
      <c r="F79" s="218"/>
    </row>
    <row r="80" spans="1:6" ht="22.5">
      <c r="B80" s="219"/>
      <c r="C80" s="219"/>
      <c r="D80" s="219"/>
      <c r="E80" s="219"/>
      <c r="F80" s="219"/>
    </row>
    <row r="81" spans="2:6" ht="22.5">
      <c r="B81" s="219"/>
      <c r="C81" s="219"/>
      <c r="D81" s="219"/>
      <c r="E81" s="219"/>
      <c r="F81" s="219"/>
    </row>
    <row r="82" spans="2:6" ht="15">
      <c r="B82" s="48"/>
      <c r="C82" s="49"/>
      <c r="D82" s="50"/>
      <c r="E82" s="49"/>
      <c r="F82" s="51"/>
    </row>
    <row r="83" spans="2:6" ht="15">
      <c r="B83" s="38"/>
      <c r="C83" s="39"/>
      <c r="D83" s="53"/>
      <c r="E83" s="49"/>
      <c r="F83" s="51"/>
    </row>
    <row r="84" spans="2:6" ht="15">
      <c r="B84" s="48"/>
      <c r="C84" s="49"/>
      <c r="D84" s="50"/>
      <c r="E84" s="49"/>
      <c r="F84" s="51"/>
    </row>
    <row r="85" spans="2:6">
      <c r="B85" s="38"/>
      <c r="C85" s="39"/>
      <c r="D85" s="53"/>
      <c r="E85" s="41"/>
      <c r="F85" s="43"/>
    </row>
    <row r="86" spans="2:6" ht="15">
      <c r="B86" s="48"/>
      <c r="C86" s="49"/>
      <c r="D86" s="50"/>
      <c r="E86" s="49"/>
      <c r="F86" s="51"/>
    </row>
    <row r="87" spans="2:6">
      <c r="B87" s="38"/>
      <c r="C87" s="39"/>
      <c r="D87" s="53"/>
      <c r="E87" s="41"/>
      <c r="F87" s="43"/>
    </row>
    <row r="88" spans="2:6" ht="15">
      <c r="B88" s="48"/>
      <c r="C88" s="49"/>
      <c r="D88" s="50"/>
      <c r="E88" s="49"/>
      <c r="F88" s="51"/>
    </row>
    <row r="89" spans="2:6">
      <c r="B89" s="38"/>
      <c r="C89" s="39"/>
      <c r="D89" s="53"/>
      <c r="E89" s="41"/>
      <c r="F89" s="43"/>
    </row>
    <row r="90" spans="2:6" ht="15">
      <c r="B90" s="48"/>
      <c r="C90" s="49"/>
      <c r="D90" s="50"/>
      <c r="E90" s="49"/>
      <c r="F90" s="51"/>
    </row>
    <row r="91" spans="2:6">
      <c r="B91" s="38"/>
      <c r="C91" s="39"/>
      <c r="D91" s="53"/>
      <c r="E91" s="41"/>
      <c r="F91" s="43"/>
    </row>
    <row r="92" spans="2:6" ht="15">
      <c r="B92" s="48"/>
      <c r="C92" s="49"/>
      <c r="D92" s="50"/>
      <c r="E92" s="49"/>
      <c r="F92" s="51"/>
    </row>
    <row r="93" spans="2:6">
      <c r="B93" s="38"/>
      <c r="C93" s="39"/>
      <c r="D93" s="53"/>
      <c r="E93" s="41"/>
      <c r="F93" s="43"/>
    </row>
    <row r="94" spans="2:6" ht="15">
      <c r="B94" s="48"/>
      <c r="C94" s="49"/>
      <c r="D94" s="50"/>
      <c r="E94" s="49"/>
      <c r="F94" s="51"/>
    </row>
    <row r="95" spans="2:6">
      <c r="B95" s="38"/>
      <c r="C95" s="39"/>
      <c r="D95" s="53"/>
      <c r="E95" s="41"/>
      <c r="F95" s="43"/>
    </row>
    <row r="96" spans="2:6" ht="15">
      <c r="B96" s="48"/>
      <c r="C96" s="49"/>
      <c r="D96" s="50"/>
      <c r="E96" s="49"/>
      <c r="F96" s="51"/>
    </row>
    <row r="97" spans="2:6">
      <c r="B97" s="38"/>
      <c r="C97" s="39"/>
      <c r="D97" s="53"/>
      <c r="E97" s="41"/>
      <c r="F97" s="43"/>
    </row>
    <row r="98" spans="2:6" ht="15">
      <c r="B98" s="48"/>
      <c r="C98" s="49"/>
      <c r="D98" s="50"/>
      <c r="E98" s="49"/>
      <c r="F98" s="51"/>
    </row>
    <row r="99" spans="2:6">
      <c r="B99" s="38"/>
      <c r="C99" s="39"/>
      <c r="D99" s="55"/>
      <c r="E99" s="41"/>
      <c r="F99" s="43"/>
    </row>
    <row r="100" spans="2:6" ht="15">
      <c r="B100" s="48"/>
      <c r="C100" s="49"/>
      <c r="D100" s="50"/>
      <c r="E100" s="49"/>
      <c r="F100" s="51"/>
    </row>
    <row r="101" spans="2:6">
      <c r="B101" s="38"/>
      <c r="C101" s="39"/>
      <c r="D101" s="53"/>
      <c r="E101" s="41"/>
      <c r="F101" s="43"/>
    </row>
    <row r="102" spans="2:6" ht="15">
      <c r="B102" s="48"/>
      <c r="C102" s="49"/>
      <c r="D102" s="50"/>
      <c r="E102" s="49"/>
      <c r="F102" s="51"/>
    </row>
    <row r="103" spans="2:6">
      <c r="B103" s="38"/>
      <c r="C103" s="39"/>
      <c r="D103" s="53"/>
      <c r="E103" s="41"/>
      <c r="F103" s="43"/>
    </row>
    <row r="104" spans="2:6" ht="15">
      <c r="B104" s="48"/>
      <c r="C104" s="49"/>
      <c r="D104" s="50"/>
      <c r="E104" s="49"/>
      <c r="F104" s="51"/>
    </row>
    <row r="105" spans="2:6">
      <c r="B105" s="38"/>
      <c r="C105" s="39"/>
      <c r="D105" s="53"/>
      <c r="E105" s="41"/>
      <c r="F105" s="43"/>
    </row>
    <row r="106" spans="2:6" ht="18">
      <c r="B106" s="47"/>
      <c r="C106" s="47"/>
      <c r="D106" s="47"/>
      <c r="E106" s="58"/>
      <c r="F106" s="59"/>
    </row>
    <row r="107" spans="2:6" ht="18">
      <c r="B107" s="47"/>
      <c r="C107" s="47"/>
      <c r="D107" s="47"/>
      <c r="E107" s="217"/>
      <c r="F107" s="217"/>
    </row>
    <row r="108" spans="2:6" ht="18">
      <c r="B108" s="47"/>
      <c r="C108" s="47"/>
      <c r="D108" s="47"/>
      <c r="E108" s="58"/>
      <c r="F108" s="59"/>
    </row>
    <row r="109" spans="2:6" ht="18">
      <c r="B109" s="214"/>
      <c r="C109" s="214"/>
      <c r="D109" s="214"/>
      <c r="E109" s="214"/>
      <c r="F109" s="214"/>
    </row>
    <row r="110" spans="2:6" ht="18">
      <c r="B110" s="60"/>
      <c r="C110" s="60"/>
      <c r="D110" s="60"/>
      <c r="E110" s="60"/>
      <c r="F110" s="61"/>
    </row>
    <row r="111" spans="2:6" ht="15">
      <c r="B111" s="48"/>
      <c r="C111" s="49"/>
      <c r="D111" s="50"/>
      <c r="E111" s="49"/>
      <c r="F111" s="51"/>
    </row>
    <row r="112" spans="2:6">
      <c r="B112" s="38"/>
      <c r="C112" s="39"/>
      <c r="D112" s="55"/>
      <c r="E112" s="41"/>
      <c r="F112" s="43"/>
    </row>
    <row r="113" spans="2:6" ht="15">
      <c r="B113" s="48"/>
      <c r="C113" s="49"/>
      <c r="D113" s="50"/>
      <c r="E113" s="49"/>
      <c r="F113" s="51"/>
    </row>
    <row r="114" spans="2:6">
      <c r="B114" s="38"/>
      <c r="C114" s="39"/>
      <c r="D114" s="53"/>
      <c r="E114" s="41"/>
      <c r="F114" s="43"/>
    </row>
    <row r="115" spans="2:6" ht="15">
      <c r="B115" s="48"/>
      <c r="C115" s="49"/>
      <c r="D115" s="50"/>
      <c r="E115" s="49"/>
      <c r="F115" s="51"/>
    </row>
    <row r="116" spans="2:6">
      <c r="B116" s="38"/>
      <c r="C116" s="39"/>
      <c r="D116" s="53"/>
      <c r="E116" s="41"/>
      <c r="F116" s="43"/>
    </row>
    <row r="117" spans="2:6" ht="15">
      <c r="B117" s="48"/>
      <c r="C117" s="49"/>
      <c r="D117" s="50"/>
      <c r="E117" s="49"/>
      <c r="F117" s="51"/>
    </row>
    <row r="118" spans="2:6">
      <c r="B118" s="38"/>
      <c r="C118" s="39"/>
      <c r="D118" s="53"/>
      <c r="E118" s="41"/>
      <c r="F118" s="43"/>
    </row>
    <row r="119" spans="2:6" ht="15">
      <c r="B119" s="48"/>
      <c r="C119" s="49"/>
      <c r="D119" s="50"/>
      <c r="E119" s="49"/>
      <c r="F119" s="51"/>
    </row>
    <row r="120" spans="2:6">
      <c r="B120" s="38"/>
      <c r="C120" s="39"/>
      <c r="D120" s="53"/>
      <c r="E120" s="41"/>
      <c r="F120" s="43"/>
    </row>
    <row r="121" spans="2:6" ht="15">
      <c r="B121" s="48"/>
      <c r="C121" s="49"/>
      <c r="D121" s="50"/>
      <c r="E121" s="49"/>
      <c r="F121" s="51"/>
    </row>
    <row r="122" spans="2:6">
      <c r="B122" s="38"/>
      <c r="C122" s="39"/>
      <c r="D122" s="53"/>
      <c r="E122" s="41"/>
      <c r="F122" s="43"/>
    </row>
    <row r="123" spans="2:6" ht="15">
      <c r="B123" s="48"/>
      <c r="C123" s="49"/>
      <c r="D123" s="50"/>
      <c r="E123" s="49"/>
      <c r="F123" s="51"/>
    </row>
    <row r="124" spans="2:6">
      <c r="B124" s="38"/>
      <c r="C124" s="39"/>
      <c r="D124" s="53"/>
      <c r="E124" s="41"/>
      <c r="F124" s="43"/>
    </row>
    <row r="125" spans="2:6" ht="15">
      <c r="B125" s="48"/>
      <c r="C125" s="49"/>
      <c r="D125" s="50"/>
      <c r="E125" s="49"/>
      <c r="F125" s="51"/>
    </row>
    <row r="126" spans="2:6">
      <c r="B126" s="38"/>
      <c r="C126" s="39"/>
      <c r="D126" s="53"/>
      <c r="E126" s="41"/>
      <c r="F126" s="43"/>
    </row>
    <row r="127" spans="2:6" ht="15">
      <c r="B127" s="48"/>
      <c r="C127" s="49"/>
      <c r="D127" s="50"/>
      <c r="E127" s="49"/>
      <c r="F127" s="51"/>
    </row>
    <row r="128" spans="2:6">
      <c r="B128" s="38"/>
      <c r="C128" s="39"/>
      <c r="D128" s="53"/>
      <c r="E128" s="41"/>
      <c r="F128" s="43"/>
    </row>
    <row r="129" spans="2:6" ht="15">
      <c r="B129" s="48"/>
      <c r="C129" s="49"/>
      <c r="D129" s="50"/>
      <c r="E129" s="49"/>
      <c r="F129" s="51"/>
    </row>
    <row r="130" spans="2:6">
      <c r="B130" s="38"/>
      <c r="C130" s="39"/>
      <c r="D130" s="53"/>
      <c r="E130" s="41"/>
      <c r="F130" s="43"/>
    </row>
    <row r="131" spans="2:6" ht="15">
      <c r="B131" s="48"/>
      <c r="C131" s="49"/>
      <c r="D131" s="50"/>
      <c r="E131" s="49"/>
      <c r="F131" s="51"/>
    </row>
    <row r="132" spans="2:6">
      <c r="B132" s="38"/>
      <c r="C132" s="39"/>
      <c r="D132" s="53"/>
      <c r="E132" s="41"/>
      <c r="F132" s="43"/>
    </row>
    <row r="133" spans="2:6" ht="15">
      <c r="B133" s="48"/>
      <c r="C133" s="49"/>
      <c r="D133" s="50"/>
      <c r="E133" s="49"/>
      <c r="F133" s="51"/>
    </row>
    <row r="134" spans="2:6">
      <c r="B134" s="38"/>
      <c r="C134" s="39"/>
      <c r="D134" s="53"/>
      <c r="E134" s="41"/>
      <c r="F134" s="43"/>
    </row>
    <row r="135" spans="2:6" ht="15">
      <c r="B135" s="48"/>
      <c r="C135" s="49"/>
      <c r="D135" s="50"/>
      <c r="E135" s="49"/>
      <c r="F135" s="51"/>
    </row>
    <row r="136" spans="2:6">
      <c r="B136" s="38"/>
      <c r="C136" s="39"/>
      <c r="D136" s="53"/>
      <c r="E136" s="41"/>
      <c r="F136" s="43"/>
    </row>
    <row r="137" spans="2:6" ht="15">
      <c r="B137" s="48"/>
      <c r="C137" s="49"/>
      <c r="D137" s="50"/>
      <c r="E137" s="49"/>
      <c r="F137" s="51"/>
    </row>
    <row r="138" spans="2:6">
      <c r="B138" s="38"/>
      <c r="C138" s="39"/>
      <c r="D138" s="53"/>
      <c r="E138" s="41"/>
      <c r="F138" s="43"/>
    </row>
    <row r="139" spans="2:6" ht="15">
      <c r="B139" s="48"/>
      <c r="C139" s="49"/>
      <c r="D139" s="50"/>
      <c r="E139" s="49"/>
      <c r="F139" s="51"/>
    </row>
    <row r="140" spans="2:6">
      <c r="B140" s="38"/>
      <c r="C140" s="39"/>
      <c r="D140" s="55"/>
      <c r="E140" s="41"/>
      <c r="F140" s="43"/>
    </row>
    <row r="141" spans="2:6" ht="15">
      <c r="B141" s="48"/>
      <c r="C141" s="49"/>
      <c r="D141" s="50"/>
      <c r="E141" s="49"/>
      <c r="F141" s="51"/>
    </row>
    <row r="142" spans="2:6">
      <c r="B142" s="38"/>
      <c r="C142" s="39"/>
      <c r="D142" s="53"/>
      <c r="E142" s="41"/>
      <c r="F142" s="43"/>
    </row>
    <row r="143" spans="2:6" ht="15">
      <c r="B143" s="48"/>
      <c r="C143" s="49"/>
      <c r="D143" s="50"/>
      <c r="E143" s="49"/>
      <c r="F143" s="51"/>
    </row>
    <row r="144" spans="2:6">
      <c r="B144" s="38"/>
      <c r="C144" s="39"/>
      <c r="D144" s="55"/>
      <c r="E144" s="41"/>
      <c r="F144" s="43"/>
    </row>
    <row r="145" spans="2:6" ht="15">
      <c r="B145" s="48"/>
      <c r="C145" s="49"/>
      <c r="D145" s="50"/>
      <c r="E145" s="49"/>
      <c r="F145" s="51"/>
    </row>
    <row r="146" spans="2:6">
      <c r="B146" s="38"/>
      <c r="C146" s="39"/>
      <c r="D146" s="53"/>
      <c r="E146" s="41"/>
      <c r="F146" s="43"/>
    </row>
    <row r="147" spans="2:6" ht="15">
      <c r="B147" s="48"/>
      <c r="C147" s="49"/>
      <c r="D147" s="50"/>
      <c r="E147" s="49"/>
      <c r="F147" s="51"/>
    </row>
    <row r="148" spans="2:6">
      <c r="B148" s="38"/>
      <c r="C148" s="39"/>
      <c r="D148" s="55"/>
      <c r="E148" s="41"/>
      <c r="F148" s="43"/>
    </row>
    <row r="149" spans="2:6" ht="15">
      <c r="B149" s="48"/>
      <c r="C149" s="49"/>
      <c r="D149" s="50"/>
      <c r="E149" s="49"/>
      <c r="F149" s="51"/>
    </row>
    <row r="150" spans="2:6">
      <c r="B150" s="38"/>
      <c r="C150" s="39"/>
      <c r="D150" s="55"/>
      <c r="E150" s="41"/>
      <c r="F150" s="43"/>
    </row>
    <row r="151" spans="2:6" ht="15">
      <c r="B151" s="48"/>
      <c r="C151" s="49"/>
      <c r="D151" s="50"/>
      <c r="E151" s="49"/>
      <c r="F151" s="51"/>
    </row>
    <row r="152" spans="2:6">
      <c r="B152" s="38"/>
      <c r="C152" s="39"/>
      <c r="D152" s="55"/>
      <c r="E152" s="41"/>
      <c r="F152" s="43"/>
    </row>
    <row r="153" spans="2:6" ht="15">
      <c r="B153" s="48"/>
      <c r="C153" s="49"/>
      <c r="D153" s="50"/>
      <c r="E153" s="49"/>
      <c r="F153" s="51"/>
    </row>
    <row r="154" spans="2:6">
      <c r="B154" s="38"/>
      <c r="C154" s="39"/>
      <c r="D154" s="55"/>
      <c r="E154" s="41"/>
      <c r="F154" s="43"/>
    </row>
    <row r="155" spans="2:6" ht="18">
      <c r="B155" s="47"/>
      <c r="C155" s="47"/>
      <c r="D155" s="47"/>
      <c r="E155" s="58"/>
      <c r="F155" s="59"/>
    </row>
    <row r="156" spans="2:6" ht="18">
      <c r="B156" s="47"/>
      <c r="C156" s="47"/>
      <c r="D156" s="47"/>
      <c r="E156" s="217"/>
      <c r="F156" s="217"/>
    </row>
    <row r="157" spans="2:6">
      <c r="B157" s="38"/>
      <c r="C157" s="39"/>
      <c r="D157" s="40"/>
      <c r="E157" s="41"/>
      <c r="F157" s="43"/>
    </row>
    <row r="158" spans="2:6" ht="18">
      <c r="B158" s="214"/>
      <c r="C158" s="214"/>
      <c r="D158" s="214"/>
      <c r="E158" s="214"/>
      <c r="F158" s="214"/>
    </row>
    <row r="159" spans="2:6" ht="18">
      <c r="B159" s="60"/>
      <c r="C159" s="60"/>
      <c r="D159" s="60"/>
      <c r="E159" s="60"/>
      <c r="F159" s="61"/>
    </row>
    <row r="160" spans="2:6" ht="15">
      <c r="B160" s="48"/>
      <c r="C160" s="49"/>
      <c r="D160" s="50"/>
      <c r="E160" s="49"/>
      <c r="F160" s="51"/>
    </row>
    <row r="161" spans="2:6">
      <c r="B161" s="38"/>
      <c r="C161" s="39"/>
      <c r="D161" s="53"/>
      <c r="E161" s="41"/>
      <c r="F161" s="43"/>
    </row>
    <row r="162" spans="2:6" ht="15">
      <c r="B162" s="48"/>
      <c r="C162" s="49"/>
      <c r="D162" s="50"/>
      <c r="E162" s="49"/>
      <c r="F162" s="51"/>
    </row>
    <row r="163" spans="2:6">
      <c r="B163" s="38"/>
      <c r="C163" s="39"/>
      <c r="D163" s="53"/>
      <c r="E163" s="41"/>
      <c r="F163" s="43"/>
    </row>
    <row r="164" spans="2:6" ht="15">
      <c r="B164" s="48"/>
      <c r="C164" s="49"/>
      <c r="D164" s="50"/>
      <c r="E164" s="49"/>
      <c r="F164" s="51"/>
    </row>
    <row r="165" spans="2:6">
      <c r="B165" s="38"/>
      <c r="C165" s="39"/>
      <c r="D165" s="56"/>
      <c r="E165" s="41"/>
      <c r="F165" s="54"/>
    </row>
    <row r="166" spans="2:6" ht="18">
      <c r="B166" s="47"/>
      <c r="C166" s="47"/>
      <c r="D166" s="47"/>
      <c r="E166" s="58"/>
      <c r="F166" s="59"/>
    </row>
    <row r="167" spans="2:6" ht="18">
      <c r="B167" s="47"/>
      <c r="C167" s="47"/>
      <c r="D167" s="47"/>
      <c r="E167" s="217"/>
      <c r="F167" s="217"/>
    </row>
    <row r="168" spans="2:6" ht="18">
      <c r="B168" s="47"/>
      <c r="C168" s="47"/>
      <c r="D168" s="47"/>
      <c r="E168" s="58"/>
      <c r="F168" s="59"/>
    </row>
    <row r="169" spans="2:6" ht="18">
      <c r="B169" s="214"/>
      <c r="C169" s="214"/>
      <c r="D169" s="214"/>
      <c r="E169" s="214"/>
      <c r="F169" s="214"/>
    </row>
    <row r="170" spans="2:6" ht="18">
      <c r="B170" s="60"/>
      <c r="C170" s="60"/>
      <c r="D170" s="60"/>
      <c r="E170" s="60"/>
      <c r="F170" s="61"/>
    </row>
    <row r="171" spans="2:6" ht="15">
      <c r="B171" s="48"/>
      <c r="C171" s="49"/>
      <c r="D171" s="50"/>
      <c r="E171" s="49"/>
      <c r="F171" s="51"/>
    </row>
    <row r="172" spans="2:6">
      <c r="B172" s="38"/>
      <c r="C172" s="39"/>
      <c r="D172" s="53"/>
      <c r="E172" s="41"/>
      <c r="F172" s="43"/>
    </row>
    <row r="173" spans="2:6" ht="15">
      <c r="B173" s="48"/>
      <c r="C173" s="49"/>
      <c r="D173" s="50"/>
      <c r="E173" s="49"/>
      <c r="F173" s="51"/>
    </row>
    <row r="174" spans="2:6">
      <c r="B174" s="38"/>
      <c r="C174" s="39"/>
      <c r="D174" s="53"/>
      <c r="E174" s="41"/>
      <c r="F174" s="43"/>
    </row>
    <row r="175" spans="2:6" ht="15">
      <c r="B175" s="48"/>
      <c r="C175" s="49"/>
      <c r="D175" s="50"/>
      <c r="E175" s="49"/>
      <c r="F175" s="51"/>
    </row>
    <row r="176" spans="2:6">
      <c r="B176" s="38"/>
      <c r="C176" s="39"/>
      <c r="D176" s="53"/>
      <c r="E176" s="41"/>
      <c r="F176" s="43"/>
    </row>
    <row r="177" spans="2:6" ht="15">
      <c r="B177" s="48"/>
      <c r="C177" s="49"/>
      <c r="D177" s="50"/>
      <c r="E177" s="49"/>
      <c r="F177" s="51"/>
    </row>
    <row r="178" spans="2:6">
      <c r="B178" s="38"/>
      <c r="C178" s="39"/>
      <c r="D178" s="53"/>
      <c r="E178" s="41"/>
      <c r="F178" s="43"/>
    </row>
    <row r="179" spans="2:6" ht="15">
      <c r="B179" s="48"/>
      <c r="C179" s="49"/>
      <c r="D179" s="50"/>
      <c r="E179" s="49"/>
      <c r="F179" s="51"/>
    </row>
    <row r="180" spans="2:6">
      <c r="B180" s="38"/>
      <c r="C180" s="39"/>
      <c r="D180" s="53"/>
      <c r="E180" s="41"/>
      <c r="F180" s="43"/>
    </row>
    <row r="181" spans="2:6" ht="15">
      <c r="B181" s="48"/>
      <c r="C181" s="49"/>
      <c r="D181" s="50"/>
      <c r="E181" s="49"/>
      <c r="F181" s="51"/>
    </row>
    <row r="182" spans="2:6">
      <c r="B182" s="38"/>
      <c r="C182" s="39"/>
      <c r="D182" s="53"/>
      <c r="E182" s="41"/>
      <c r="F182" s="43"/>
    </row>
    <row r="183" spans="2:6" ht="15">
      <c r="B183" s="48"/>
      <c r="C183" s="49"/>
      <c r="D183" s="50"/>
      <c r="E183" s="49"/>
      <c r="F183" s="51"/>
    </row>
    <row r="184" spans="2:6">
      <c r="B184" s="38"/>
      <c r="C184" s="39"/>
      <c r="D184" s="53"/>
      <c r="E184" s="41"/>
      <c r="F184" s="43"/>
    </row>
    <row r="185" spans="2:6" ht="18">
      <c r="B185" s="62"/>
      <c r="C185" s="62"/>
      <c r="D185" s="63"/>
      <c r="E185" s="62"/>
      <c r="F185" s="64"/>
    </row>
    <row r="186" spans="2:6" ht="18">
      <c r="B186" s="62"/>
      <c r="C186" s="62"/>
      <c r="D186" s="63"/>
      <c r="E186" s="217"/>
      <c r="F186" s="217"/>
    </row>
    <row r="187" spans="2:6" ht="18">
      <c r="B187" s="62"/>
      <c r="C187" s="62"/>
      <c r="D187" s="63"/>
      <c r="E187" s="62"/>
      <c r="F187" s="64"/>
    </row>
    <row r="188" spans="2:6" ht="18">
      <c r="B188" s="214"/>
      <c r="C188" s="214"/>
      <c r="D188" s="214"/>
      <c r="E188" s="214"/>
      <c r="F188" s="214"/>
    </row>
    <row r="189" spans="2:6" ht="18">
      <c r="B189" s="60"/>
      <c r="C189" s="60"/>
      <c r="D189" s="60"/>
      <c r="E189" s="60"/>
      <c r="F189" s="61"/>
    </row>
    <row r="190" spans="2:6" ht="15">
      <c r="B190" s="48"/>
      <c r="C190" s="49"/>
      <c r="D190" s="50"/>
      <c r="E190" s="49"/>
      <c r="F190" s="51"/>
    </row>
    <row r="191" spans="2:6">
      <c r="B191" s="38"/>
      <c r="C191" s="39"/>
      <c r="D191" s="53"/>
      <c r="E191" s="41"/>
      <c r="F191" s="43"/>
    </row>
    <row r="192" spans="2:6" ht="15">
      <c r="B192" s="48"/>
      <c r="C192" s="49"/>
      <c r="D192" s="50"/>
      <c r="E192" s="49"/>
      <c r="F192" s="51"/>
    </row>
    <row r="193" spans="2:6">
      <c r="B193" s="38"/>
      <c r="C193" s="39"/>
      <c r="D193" s="53"/>
      <c r="E193" s="41"/>
      <c r="F193" s="43"/>
    </row>
    <row r="194" spans="2:6" ht="15">
      <c r="B194" s="48"/>
      <c r="C194" s="49"/>
      <c r="D194" s="50"/>
      <c r="E194" s="49"/>
      <c r="F194" s="51"/>
    </row>
    <row r="195" spans="2:6">
      <c r="B195" s="38"/>
      <c r="C195" s="39"/>
      <c r="D195" s="53"/>
      <c r="E195" s="41"/>
      <c r="F195" s="43"/>
    </row>
    <row r="196" spans="2:6" ht="15">
      <c r="B196" s="48"/>
      <c r="C196" s="49"/>
      <c r="D196" s="50"/>
      <c r="E196" s="49"/>
      <c r="F196" s="51"/>
    </row>
    <row r="197" spans="2:6">
      <c r="B197" s="38"/>
      <c r="C197" s="39"/>
      <c r="D197" s="53"/>
      <c r="E197" s="41"/>
      <c r="F197" s="43"/>
    </row>
    <row r="198" spans="2:6" ht="15">
      <c r="B198" s="48"/>
      <c r="C198" s="49"/>
      <c r="D198" s="50"/>
      <c r="E198" s="49"/>
      <c r="F198" s="51"/>
    </row>
    <row r="199" spans="2:6">
      <c r="B199" s="38"/>
      <c r="C199" s="39"/>
      <c r="D199" s="53"/>
      <c r="E199" s="41"/>
      <c r="F199" s="43"/>
    </row>
    <row r="200" spans="2:6" ht="15">
      <c r="B200" s="48"/>
      <c r="C200" s="49"/>
      <c r="D200" s="50"/>
      <c r="E200" s="49"/>
      <c r="F200" s="51"/>
    </row>
    <row r="201" spans="2:6">
      <c r="B201" s="38"/>
      <c r="C201" s="39"/>
      <c r="D201" s="53"/>
      <c r="E201" s="41"/>
      <c r="F201" s="43"/>
    </row>
    <row r="202" spans="2:6" ht="15">
      <c r="B202" s="48"/>
      <c r="C202" s="49"/>
      <c r="D202" s="50"/>
      <c r="E202" s="49"/>
      <c r="F202" s="51"/>
    </row>
    <row r="203" spans="2:6">
      <c r="B203" s="38"/>
      <c r="C203" s="39"/>
      <c r="D203" s="53"/>
      <c r="E203" s="41"/>
      <c r="F203" s="43"/>
    </row>
    <row r="204" spans="2:6" ht="15">
      <c r="B204" s="48"/>
      <c r="C204" s="49"/>
      <c r="D204" s="50"/>
      <c r="E204" s="49"/>
      <c r="F204" s="51"/>
    </row>
    <row r="205" spans="2:6">
      <c r="B205" s="38"/>
      <c r="C205" s="39"/>
      <c r="D205" s="53"/>
      <c r="E205" s="41"/>
      <c r="F205" s="43"/>
    </row>
    <row r="206" spans="2:6" ht="18">
      <c r="B206" s="62"/>
      <c r="C206" s="62"/>
      <c r="D206" s="63"/>
      <c r="E206" s="62"/>
      <c r="F206" s="64"/>
    </row>
    <row r="207" spans="2:6" ht="18">
      <c r="B207" s="62"/>
      <c r="C207" s="62"/>
      <c r="D207" s="63"/>
      <c r="E207" s="217"/>
      <c r="F207" s="217"/>
    </row>
    <row r="208" spans="2:6" ht="18">
      <c r="B208" s="62"/>
      <c r="C208" s="62"/>
      <c r="D208" s="63"/>
      <c r="E208" s="62"/>
      <c r="F208" s="64"/>
    </row>
    <row r="209" spans="2:6" ht="18">
      <c r="B209" s="214"/>
      <c r="C209" s="214"/>
      <c r="D209" s="214"/>
      <c r="E209" s="214"/>
      <c r="F209" s="214"/>
    </row>
    <row r="210" spans="2:6" ht="18">
      <c r="B210" s="60"/>
      <c r="C210" s="60"/>
      <c r="D210" s="60"/>
      <c r="E210" s="60"/>
      <c r="F210" s="61"/>
    </row>
    <row r="211" spans="2:6" ht="15">
      <c r="B211" s="48"/>
      <c r="C211" s="49"/>
      <c r="D211" s="50"/>
      <c r="E211" s="49"/>
      <c r="F211" s="51"/>
    </row>
    <row r="212" spans="2:6">
      <c r="B212" s="38"/>
      <c r="C212" s="39"/>
      <c r="D212" s="53"/>
      <c r="E212" s="41"/>
      <c r="F212" s="43"/>
    </row>
    <row r="213" spans="2:6" ht="18">
      <c r="B213" s="47"/>
      <c r="C213" s="47"/>
      <c r="D213" s="47"/>
      <c r="E213" s="58"/>
      <c r="F213" s="59"/>
    </row>
    <row r="214" spans="2:6" ht="18">
      <c r="B214" s="47"/>
      <c r="C214" s="47"/>
      <c r="D214" s="65"/>
      <c r="E214" s="217"/>
      <c r="F214" s="217"/>
    </row>
    <row r="215" spans="2:6" ht="18">
      <c r="B215" s="47"/>
      <c r="C215" s="47"/>
      <c r="D215" s="47"/>
      <c r="E215" s="58"/>
      <c r="F215" s="59"/>
    </row>
    <row r="216" spans="2:6" ht="18">
      <c r="B216" s="214"/>
      <c r="C216" s="214"/>
      <c r="D216" s="214"/>
      <c r="E216" s="214"/>
      <c r="F216" s="214"/>
    </row>
    <row r="217" spans="2:6" ht="18">
      <c r="B217" s="60"/>
      <c r="C217" s="60"/>
      <c r="D217" s="60"/>
      <c r="E217" s="60"/>
      <c r="F217" s="61"/>
    </row>
    <row r="218" spans="2:6" ht="15">
      <c r="B218" s="48"/>
      <c r="C218" s="49"/>
      <c r="D218" s="50"/>
      <c r="E218" s="49"/>
      <c r="F218" s="51"/>
    </row>
    <row r="219" spans="2:6">
      <c r="B219" s="38"/>
      <c r="C219" s="39"/>
      <c r="D219" s="53"/>
      <c r="E219" s="41"/>
      <c r="F219" s="43"/>
    </row>
    <row r="220" spans="2:6" ht="15">
      <c r="B220" s="48"/>
      <c r="C220" s="49"/>
      <c r="D220" s="50"/>
      <c r="E220" s="49"/>
      <c r="F220" s="51"/>
    </row>
    <row r="221" spans="2:6">
      <c r="B221" s="38"/>
      <c r="C221" s="39"/>
      <c r="D221" s="53"/>
      <c r="E221" s="41"/>
      <c r="F221" s="43"/>
    </row>
    <row r="222" spans="2:6" ht="15">
      <c r="B222" s="48"/>
      <c r="C222" s="49"/>
      <c r="D222" s="50"/>
      <c r="E222" s="49"/>
      <c r="F222" s="51"/>
    </row>
    <row r="223" spans="2:6">
      <c r="B223" s="38"/>
      <c r="C223" s="39"/>
      <c r="D223" s="53"/>
      <c r="E223" s="41"/>
      <c r="F223" s="43"/>
    </row>
    <row r="224" spans="2:6" ht="15">
      <c r="B224" s="48"/>
      <c r="C224" s="49"/>
      <c r="D224" s="50"/>
      <c r="E224" s="49"/>
      <c r="F224" s="51"/>
    </row>
    <row r="225" spans="2:6">
      <c r="B225" s="38"/>
      <c r="C225" s="39"/>
      <c r="D225" s="53"/>
      <c r="E225" s="41"/>
      <c r="F225" s="43"/>
    </row>
    <row r="226" spans="2:6" ht="15">
      <c r="B226" s="48"/>
      <c r="C226" s="49"/>
      <c r="D226" s="50"/>
      <c r="E226" s="49"/>
      <c r="F226" s="51"/>
    </row>
    <row r="227" spans="2:6">
      <c r="B227" s="38"/>
      <c r="C227" s="39"/>
      <c r="D227" s="53"/>
      <c r="E227" s="41"/>
      <c r="F227" s="43"/>
    </row>
    <row r="228" spans="2:6" ht="15">
      <c r="B228" s="48"/>
      <c r="C228" s="49"/>
      <c r="D228" s="50"/>
      <c r="E228" s="49"/>
      <c r="F228" s="51"/>
    </row>
    <row r="229" spans="2:6">
      <c r="B229" s="38"/>
      <c r="C229" s="39"/>
      <c r="D229" s="53"/>
      <c r="E229" s="41"/>
      <c r="F229" s="43"/>
    </row>
    <row r="230" spans="2:6" ht="15">
      <c r="B230" s="48"/>
      <c r="C230" s="49"/>
      <c r="D230" s="50"/>
      <c r="E230" s="49"/>
      <c r="F230" s="51"/>
    </row>
    <row r="231" spans="2:6">
      <c r="B231" s="38"/>
      <c r="C231" s="39"/>
      <c r="D231" s="53"/>
      <c r="E231" s="41"/>
      <c r="F231" s="43"/>
    </row>
    <row r="232" spans="2:6" ht="18">
      <c r="B232" s="47"/>
      <c r="C232" s="47"/>
      <c r="D232" s="47"/>
      <c r="E232" s="58"/>
      <c r="F232" s="59"/>
    </row>
    <row r="233" spans="2:6" ht="18">
      <c r="B233" s="47"/>
      <c r="C233" s="47"/>
      <c r="D233" s="47"/>
      <c r="E233" s="217"/>
      <c r="F233" s="217"/>
    </row>
    <row r="234" spans="2:6" ht="18">
      <c r="B234" s="47"/>
      <c r="C234" s="47"/>
      <c r="D234" s="47"/>
      <c r="E234" s="58"/>
      <c r="F234" s="59"/>
    </row>
    <row r="235" spans="2:6" ht="18">
      <c r="B235" s="214"/>
      <c r="C235" s="214"/>
      <c r="D235" s="214"/>
      <c r="E235" s="214"/>
      <c r="F235" s="214"/>
    </row>
    <row r="236" spans="2:6" ht="18">
      <c r="B236" s="60"/>
      <c r="C236" s="60"/>
      <c r="D236" s="60"/>
      <c r="E236" s="60"/>
      <c r="F236" s="61"/>
    </row>
    <row r="237" spans="2:6" ht="15">
      <c r="B237" s="48"/>
      <c r="C237" s="49"/>
      <c r="D237" s="50"/>
      <c r="E237" s="49"/>
      <c r="F237" s="51"/>
    </row>
    <row r="238" spans="2:6">
      <c r="B238" s="38"/>
      <c r="C238" s="39"/>
      <c r="D238" s="53"/>
      <c r="E238" s="41"/>
      <c r="F238" s="43"/>
    </row>
    <row r="239" spans="2:6" ht="15">
      <c r="B239" s="48"/>
      <c r="C239" s="49"/>
      <c r="D239" s="50"/>
      <c r="E239" s="49"/>
      <c r="F239" s="51"/>
    </row>
    <row r="240" spans="2:6">
      <c r="B240" s="38"/>
      <c r="C240" s="39"/>
      <c r="D240" s="53"/>
      <c r="E240" s="41"/>
      <c r="F240" s="43"/>
    </row>
    <row r="241" spans="2:6" ht="15">
      <c r="B241" s="48"/>
      <c r="C241" s="49"/>
      <c r="D241" s="50"/>
      <c r="E241" s="49"/>
      <c r="F241" s="51"/>
    </row>
    <row r="242" spans="2:6">
      <c r="B242" s="38"/>
      <c r="C242" s="39"/>
      <c r="D242" s="53"/>
      <c r="E242" s="41"/>
      <c r="F242" s="43"/>
    </row>
    <row r="243" spans="2:6" ht="15">
      <c r="B243" s="48"/>
      <c r="C243" s="49"/>
      <c r="D243" s="50"/>
      <c r="E243" s="49"/>
      <c r="F243" s="51"/>
    </row>
    <row r="244" spans="2:6">
      <c r="B244" s="38"/>
      <c r="C244" s="39"/>
      <c r="D244" s="53"/>
      <c r="E244" s="41"/>
      <c r="F244" s="43"/>
    </row>
    <row r="245" spans="2:6" ht="15">
      <c r="B245" s="48"/>
      <c r="C245" s="49"/>
      <c r="D245" s="50"/>
      <c r="E245" s="49"/>
      <c r="F245" s="51"/>
    </row>
    <row r="246" spans="2:6">
      <c r="B246" s="38"/>
      <c r="C246" s="39"/>
      <c r="D246" s="53"/>
      <c r="E246" s="41"/>
      <c r="F246" s="43"/>
    </row>
    <row r="247" spans="2:6" ht="15">
      <c r="B247" s="48"/>
      <c r="C247" s="49"/>
      <c r="D247" s="50"/>
      <c r="E247" s="49"/>
      <c r="F247" s="51"/>
    </row>
    <row r="248" spans="2:6">
      <c r="B248" s="38"/>
      <c r="C248" s="39"/>
      <c r="D248" s="53"/>
      <c r="E248" s="41"/>
      <c r="F248" s="43"/>
    </row>
    <row r="249" spans="2:6" ht="15">
      <c r="B249" s="48"/>
      <c r="C249" s="49"/>
      <c r="D249" s="50"/>
      <c r="E249" s="49"/>
      <c r="F249" s="51"/>
    </row>
    <row r="250" spans="2:6">
      <c r="B250" s="38"/>
      <c r="C250" s="39"/>
      <c r="D250" s="53"/>
      <c r="E250" s="41"/>
      <c r="F250" s="43"/>
    </row>
    <row r="251" spans="2:6" ht="15">
      <c r="B251" s="48"/>
      <c r="C251" s="49"/>
      <c r="D251" s="50"/>
      <c r="E251" s="49"/>
      <c r="F251" s="51"/>
    </row>
    <row r="252" spans="2:6">
      <c r="B252" s="38"/>
      <c r="C252" s="39"/>
      <c r="D252" s="53"/>
      <c r="E252" s="41"/>
      <c r="F252" s="43"/>
    </row>
    <row r="253" spans="2:6" ht="15">
      <c r="B253" s="48"/>
      <c r="C253" s="49"/>
      <c r="D253" s="50"/>
      <c r="E253" s="49"/>
      <c r="F253" s="51"/>
    </row>
    <row r="254" spans="2:6">
      <c r="B254" s="38"/>
      <c r="C254" s="39"/>
      <c r="D254" s="53"/>
      <c r="E254" s="41"/>
      <c r="F254" s="43"/>
    </row>
    <row r="255" spans="2:6" ht="18">
      <c r="B255" s="47"/>
      <c r="C255" s="47"/>
      <c r="D255" s="47"/>
      <c r="E255" s="58"/>
      <c r="F255" s="59"/>
    </row>
    <row r="256" spans="2:6" ht="18">
      <c r="B256" s="47"/>
      <c r="C256" s="47"/>
      <c r="D256" s="47"/>
      <c r="E256" s="217"/>
      <c r="F256" s="217"/>
    </row>
    <row r="257" spans="2:6" ht="18">
      <c r="B257" s="47"/>
      <c r="C257" s="47"/>
      <c r="D257" s="47"/>
      <c r="E257" s="58"/>
      <c r="F257" s="59"/>
    </row>
    <row r="258" spans="2:6" ht="18">
      <c r="B258" s="214"/>
      <c r="C258" s="214"/>
      <c r="D258" s="214"/>
      <c r="E258" s="214"/>
      <c r="F258" s="214"/>
    </row>
    <row r="259" spans="2:6" ht="18">
      <c r="B259" s="60"/>
      <c r="C259" s="60"/>
      <c r="D259" s="60"/>
      <c r="E259" s="60"/>
      <c r="F259" s="61"/>
    </row>
    <row r="260" spans="2:6" ht="15">
      <c r="B260" s="48"/>
      <c r="C260" s="49"/>
      <c r="D260" s="50"/>
      <c r="E260" s="49"/>
      <c r="F260" s="51"/>
    </row>
    <row r="261" spans="2:6">
      <c r="B261" s="38"/>
      <c r="C261" s="39"/>
      <c r="D261" s="53"/>
      <c r="E261" s="41"/>
      <c r="F261" s="43"/>
    </row>
    <row r="262" spans="2:6" ht="15">
      <c r="B262" s="48"/>
      <c r="C262" s="49"/>
      <c r="D262" s="50"/>
      <c r="E262" s="49"/>
      <c r="F262" s="51"/>
    </row>
    <row r="263" spans="2:6">
      <c r="B263" s="38"/>
      <c r="C263" s="39"/>
      <c r="D263" s="53"/>
      <c r="E263" s="41"/>
      <c r="F263" s="43"/>
    </row>
    <row r="264" spans="2:6" ht="15">
      <c r="B264" s="57"/>
      <c r="C264" s="49"/>
      <c r="D264" s="50"/>
      <c r="E264" s="49"/>
      <c r="F264" s="51"/>
    </row>
    <row r="265" spans="2:6">
      <c r="B265" s="38"/>
      <c r="C265" s="39"/>
      <c r="D265" s="55"/>
      <c r="E265" s="41"/>
      <c r="F265" s="43"/>
    </row>
    <row r="266" spans="2:6" ht="15">
      <c r="B266" s="57"/>
      <c r="C266" s="49"/>
      <c r="D266" s="50"/>
      <c r="E266" s="49"/>
      <c r="F266" s="51"/>
    </row>
    <row r="267" spans="2:6">
      <c r="B267" s="38"/>
      <c r="C267" s="39"/>
      <c r="D267" s="53"/>
      <c r="E267" s="41"/>
      <c r="F267" s="43"/>
    </row>
    <row r="268" spans="2:6" ht="15">
      <c r="B268" s="57"/>
      <c r="C268" s="49"/>
      <c r="D268" s="50"/>
      <c r="E268" s="49"/>
      <c r="F268" s="51"/>
    </row>
    <row r="269" spans="2:6">
      <c r="B269" s="38"/>
      <c r="C269" s="39"/>
      <c r="D269" s="53"/>
      <c r="E269" s="41"/>
      <c r="F269" s="43"/>
    </row>
    <row r="270" spans="2:6" ht="15">
      <c r="B270" s="48"/>
      <c r="C270" s="49"/>
      <c r="D270" s="50"/>
      <c r="E270" s="49"/>
      <c r="F270" s="51"/>
    </row>
    <row r="271" spans="2:6">
      <c r="B271" s="38"/>
      <c r="C271" s="39"/>
      <c r="D271" s="56"/>
      <c r="E271" s="41"/>
      <c r="F271" s="43"/>
    </row>
    <row r="272" spans="2:6" ht="15">
      <c r="B272" s="57"/>
      <c r="C272" s="49"/>
      <c r="D272" s="50"/>
      <c r="E272" s="49"/>
      <c r="F272" s="51"/>
    </row>
    <row r="273" spans="2:6">
      <c r="B273" s="38"/>
      <c r="C273" s="39"/>
      <c r="D273" s="55"/>
      <c r="E273" s="41"/>
      <c r="F273" s="43"/>
    </row>
    <row r="274" spans="2:6" ht="15">
      <c r="B274" s="48"/>
      <c r="C274" s="49"/>
      <c r="D274" s="50"/>
      <c r="E274" s="49"/>
      <c r="F274" s="51"/>
    </row>
    <row r="275" spans="2:6">
      <c r="B275" s="38"/>
      <c r="C275" s="39"/>
      <c r="D275" s="53"/>
      <c r="E275" s="41"/>
      <c r="F275" s="43"/>
    </row>
    <row r="276" spans="2:6" ht="15">
      <c r="B276" s="48"/>
      <c r="C276" s="49"/>
      <c r="D276" s="50"/>
      <c r="E276" s="49"/>
      <c r="F276" s="51"/>
    </row>
    <row r="277" spans="2:6">
      <c r="B277" s="38"/>
      <c r="C277" s="39"/>
      <c r="D277" s="53"/>
      <c r="E277" s="41"/>
      <c r="F277" s="43"/>
    </row>
    <row r="278" spans="2:6" ht="15">
      <c r="B278" s="48"/>
      <c r="C278" s="49"/>
      <c r="D278" s="50"/>
      <c r="E278" s="49"/>
      <c r="F278" s="51"/>
    </row>
    <row r="279" spans="2:6">
      <c r="B279" s="38"/>
      <c r="C279" s="39"/>
      <c r="D279" s="53"/>
      <c r="E279" s="41"/>
      <c r="F279" s="43"/>
    </row>
    <row r="280" spans="2:6" ht="18">
      <c r="B280" s="1"/>
      <c r="C280" s="1"/>
      <c r="D280" s="1"/>
      <c r="E280" s="4"/>
      <c r="F280" s="17"/>
    </row>
    <row r="281" spans="2:6" ht="18">
      <c r="B281" s="1"/>
      <c r="C281" s="1"/>
      <c r="D281" s="1"/>
      <c r="E281" s="215"/>
      <c r="F281" s="215"/>
    </row>
    <row r="282" spans="2:6" ht="18">
      <c r="B282" s="1"/>
      <c r="C282" s="1"/>
      <c r="D282" s="1"/>
      <c r="E282" s="4"/>
      <c r="F282" s="17"/>
    </row>
    <row r="307" spans="2:6">
      <c r="B307" s="216"/>
      <c r="C307" s="216"/>
      <c r="D307" s="216"/>
      <c r="E307" s="216"/>
      <c r="F307" s="216"/>
    </row>
    <row r="308" spans="2:6">
      <c r="B308" s="67"/>
      <c r="C308" s="67"/>
      <c r="D308" s="8"/>
      <c r="E308" s="9"/>
      <c r="F308" s="19"/>
    </row>
    <row r="309" spans="2:6">
      <c r="B309" s="66"/>
      <c r="C309" s="66"/>
      <c r="D309" s="8"/>
      <c r="E309" s="9"/>
      <c r="F309" s="19"/>
    </row>
    <row r="310" spans="2:6">
      <c r="B310" s="66"/>
      <c r="C310" s="66"/>
      <c r="D310" s="8"/>
      <c r="E310" s="9"/>
      <c r="F310" s="19"/>
    </row>
    <row r="311" spans="2:6">
      <c r="B311" s="66"/>
      <c r="C311" s="66"/>
      <c r="D311" s="8"/>
      <c r="E311" s="9"/>
      <c r="F311" s="19"/>
    </row>
    <row r="312" spans="2:6">
      <c r="B312" s="66"/>
      <c r="C312" s="66"/>
      <c r="D312" s="8"/>
      <c r="E312" s="9"/>
      <c r="F312" s="19"/>
    </row>
    <row r="313" spans="2:6">
      <c r="B313" s="66"/>
      <c r="C313" s="66"/>
      <c r="D313" s="8"/>
      <c r="E313" s="9"/>
      <c r="F313" s="19"/>
    </row>
    <row r="314" spans="2:6">
      <c r="B314" s="66"/>
      <c r="C314" s="66"/>
      <c r="D314" s="8"/>
      <c r="E314" s="9"/>
      <c r="F314" s="19"/>
    </row>
    <row r="315" spans="2:6">
      <c r="B315" s="66"/>
      <c r="C315" s="66"/>
      <c r="D315" s="8"/>
      <c r="E315" s="9"/>
      <c r="F315" s="19"/>
    </row>
  </sheetData>
  <mergeCells count="65">
    <mergeCell ref="B17:C17"/>
    <mergeCell ref="D17:F17"/>
    <mergeCell ref="B37:C37"/>
    <mergeCell ref="D43:F43"/>
    <mergeCell ref="B1:F1"/>
    <mergeCell ref="B2:F2"/>
    <mergeCell ref="B3:F3"/>
    <mergeCell ref="B4:F4"/>
    <mergeCell ref="B6:F6"/>
    <mergeCell ref="B41:C41"/>
    <mergeCell ref="D41:F41"/>
    <mergeCell ref="D54:F54"/>
    <mergeCell ref="B58:C58"/>
    <mergeCell ref="D58:F58"/>
    <mergeCell ref="B50:C50"/>
    <mergeCell ref="D50:F50"/>
    <mergeCell ref="B52:C52"/>
    <mergeCell ref="D52:F52"/>
    <mergeCell ref="B11:C11"/>
    <mergeCell ref="D11:F11"/>
    <mergeCell ref="B13:C13"/>
    <mergeCell ref="B15:C15"/>
    <mergeCell ref="D15:F15"/>
    <mergeCell ref="B78:F78"/>
    <mergeCell ref="E66:F66"/>
    <mergeCell ref="B77:F77"/>
    <mergeCell ref="B56:C56"/>
    <mergeCell ref="D56:F56"/>
    <mergeCell ref="E207:F207"/>
    <mergeCell ref="B79:F79"/>
    <mergeCell ref="B80:F80"/>
    <mergeCell ref="B81:F81"/>
    <mergeCell ref="E107:F107"/>
    <mergeCell ref="B109:F109"/>
    <mergeCell ref="E156:F156"/>
    <mergeCell ref="B158:F158"/>
    <mergeCell ref="E167:F167"/>
    <mergeCell ref="B169:F169"/>
    <mergeCell ref="E186:F186"/>
    <mergeCell ref="B188:F188"/>
    <mergeCell ref="B258:F258"/>
    <mergeCell ref="E281:F281"/>
    <mergeCell ref="B307:F307"/>
    <mergeCell ref="B209:F209"/>
    <mergeCell ref="E214:F214"/>
    <mergeCell ref="B216:F216"/>
    <mergeCell ref="E233:F233"/>
    <mergeCell ref="B235:F235"/>
    <mergeCell ref="E256:F256"/>
    <mergeCell ref="B45:C45"/>
    <mergeCell ref="D45:F45"/>
    <mergeCell ref="D19:F19"/>
    <mergeCell ref="D35:F35"/>
    <mergeCell ref="B24:C24"/>
    <mergeCell ref="D24:F24"/>
    <mergeCell ref="D31:F31"/>
    <mergeCell ref="B33:C33"/>
    <mergeCell ref="D33:F33"/>
    <mergeCell ref="B35:C35"/>
    <mergeCell ref="D37:F37"/>
    <mergeCell ref="B29:C29"/>
    <mergeCell ref="D29:F29"/>
    <mergeCell ref="B43:C43"/>
    <mergeCell ref="B39:C39"/>
    <mergeCell ref="D39:F39"/>
  </mergeCells>
  <printOptions horizontalCentered="1" verticalCentered="1"/>
  <pageMargins left="0" right="0" top="1.1811023622047245" bottom="0.98425196850393704" header="0.19685039370078741" footer="0.19685039370078741"/>
  <pageSetup paperSize="9" scale="50" orientation="portrait" verticalDpi="597" r:id="rId1"/>
  <headerFooter>
    <oddHeader>&amp;C&amp;G</oddHeader>
  </headerFooter>
  <rowBreaks count="8" manualBreakCount="8">
    <brk id="71" min="1" max="8" man="1"/>
    <brk id="88" min="1" max="7" man="1"/>
    <brk id="128" min="1" max="7" man="1"/>
    <brk id="168" min="1" max="7" man="1"/>
    <brk id="186" min="1" max="7" man="1"/>
    <brk id="201" min="1" max="7" man="1"/>
    <brk id="234" min="1" max="7" man="1"/>
    <brk id="268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2"/>
  <sheetViews>
    <sheetView showGridLines="0" view="pageBreakPreview" topLeftCell="A7" zoomScale="85" zoomScaleNormal="85" zoomScaleSheetLayoutView="85" workbookViewId="0">
      <selection activeCell="B2" sqref="B2:G2"/>
    </sheetView>
  </sheetViews>
  <sheetFormatPr defaultRowHeight="15.75"/>
  <cols>
    <col min="1" max="1" width="9" style="3"/>
    <col min="2" max="2" width="15.625" style="12" customWidth="1"/>
    <col min="3" max="3" width="14.125" style="12" customWidth="1"/>
    <col min="4" max="4" width="126.125" style="13" customWidth="1"/>
    <col min="5" max="5" width="8.125" style="14" customWidth="1"/>
    <col min="6" max="6" width="19.75" style="20" bestFit="1" customWidth="1"/>
    <col min="7" max="7" width="20.125" style="15" bestFit="1" customWidth="1"/>
    <col min="8" max="8" width="24.625" style="3" bestFit="1" customWidth="1"/>
    <col min="9" max="10" width="9" style="3"/>
    <col min="11" max="11" width="7.375" style="3" bestFit="1" customWidth="1"/>
    <col min="12" max="16384" width="9" style="3"/>
  </cols>
  <sheetData>
    <row r="1" spans="1:8" ht="21.75">
      <c r="B1" s="227" t="s">
        <v>22</v>
      </c>
      <c r="C1" s="228"/>
      <c r="D1" s="228"/>
      <c r="E1" s="228"/>
      <c r="F1" s="228"/>
      <c r="G1" s="228"/>
    </row>
    <row r="2" spans="1:8" ht="88.5" customHeight="1">
      <c r="B2" s="229" t="s">
        <v>128</v>
      </c>
      <c r="C2" s="229"/>
      <c r="D2" s="229"/>
      <c r="E2" s="229"/>
      <c r="F2" s="229"/>
      <c r="G2" s="229"/>
    </row>
    <row r="3" spans="1:8" ht="41.25" customHeight="1">
      <c r="B3" s="230" t="s">
        <v>52</v>
      </c>
      <c r="C3" s="229"/>
      <c r="D3" s="229"/>
      <c r="E3" s="229"/>
      <c r="F3" s="229"/>
      <c r="G3" s="229"/>
    </row>
    <row r="4" spans="1:8" ht="41.25" customHeight="1">
      <c r="B4" s="230" t="s">
        <v>61</v>
      </c>
      <c r="C4" s="230"/>
      <c r="D4" s="230"/>
      <c r="E4" s="230"/>
      <c r="F4" s="230"/>
      <c r="G4" s="230"/>
    </row>
    <row r="5" spans="1:8" ht="18.75" thickBot="1">
      <c r="B5" s="2"/>
      <c r="C5" s="2"/>
      <c r="D5" s="2"/>
      <c r="E5" s="2"/>
      <c r="F5" s="16"/>
      <c r="G5" s="2"/>
    </row>
    <row r="6" spans="1:8" ht="18.75" thickBot="1">
      <c r="A6" s="101"/>
      <c r="B6" s="232" t="s">
        <v>82</v>
      </c>
      <c r="C6" s="232"/>
      <c r="D6" s="232"/>
      <c r="E6" s="232"/>
      <c r="F6" s="232"/>
      <c r="G6" s="232"/>
      <c r="H6" s="112"/>
    </row>
    <row r="7" spans="1:8" ht="18.75" thickBot="1">
      <c r="A7" s="135"/>
      <c r="B7" s="1"/>
      <c r="C7" s="1"/>
      <c r="D7" s="1"/>
      <c r="E7" s="109"/>
      <c r="F7" s="109"/>
      <c r="G7" s="109"/>
      <c r="H7" s="137"/>
    </row>
    <row r="8" spans="1:8" ht="18">
      <c r="A8" s="101" t="s">
        <v>79</v>
      </c>
      <c r="B8" s="102"/>
      <c r="C8" s="102"/>
      <c r="D8" s="102" t="s">
        <v>83</v>
      </c>
      <c r="E8" s="102"/>
      <c r="F8" s="102"/>
      <c r="G8" s="103"/>
      <c r="H8" s="138"/>
    </row>
    <row r="9" spans="1:8" ht="18">
      <c r="A9" s="114" t="s">
        <v>65</v>
      </c>
      <c r="B9" s="145" t="s">
        <v>11</v>
      </c>
      <c r="C9" s="104" t="s">
        <v>12</v>
      </c>
      <c r="D9" s="104" t="s">
        <v>0</v>
      </c>
      <c r="E9" s="104" t="s">
        <v>4</v>
      </c>
      <c r="F9" s="105" t="s">
        <v>1</v>
      </c>
      <c r="G9" s="104" t="s">
        <v>5</v>
      </c>
      <c r="H9" s="139" t="s">
        <v>2</v>
      </c>
    </row>
    <row r="10" spans="1:8" ht="35.25" customHeight="1">
      <c r="A10" s="162" t="str">
        <f>'Memória de Cálculo (2)'!A10</f>
        <v>1.1</v>
      </c>
      <c r="B10" s="157" t="str">
        <f>'Memória de Cálculo (2)'!B10</f>
        <v>17-30-02</v>
      </c>
      <c r="C10" s="157" t="str">
        <f>'Memória de Cálculo (2)'!C10</f>
        <v>EDIF</v>
      </c>
      <c r="D10" s="157" t="str">
        <f>'Memória de Cálculo (2)'!D10</f>
        <v>PLACA DE OBRA EM CHAPA DE AÇO GALVANIZADO</v>
      </c>
      <c r="E10" s="157" t="str">
        <f>'Memória de Cálculo (2)'!E10</f>
        <v>m²</v>
      </c>
      <c r="F10" s="157">
        <f>'Memória de Cálculo (2)'!F10</f>
        <v>24</v>
      </c>
      <c r="G10" s="158">
        <v>344.66</v>
      </c>
      <c r="H10" s="163">
        <f>G10*F10</f>
        <v>8271.84</v>
      </c>
    </row>
    <row r="11" spans="1:8" s="106" customFormat="1" ht="36" customHeight="1">
      <c r="A11" s="162" t="str">
        <f>'Memória de Cálculo (2)'!A12</f>
        <v>1.2</v>
      </c>
      <c r="B11" s="157" t="str">
        <f>'Memória de Cálculo (2)'!B12</f>
        <v>03.01.020</v>
      </c>
      <c r="C11" s="157" t="str">
        <f>'Memória de Cálculo (2)'!C12</f>
        <v>CDHU</v>
      </c>
      <c r="D11" s="159" t="s">
        <v>97</v>
      </c>
      <c r="E11" s="157" t="str">
        <f>'Memória de Cálculo (2)'!E12</f>
        <v>m³</v>
      </c>
      <c r="F11" s="157">
        <f>'Memória de Cálculo (2)'!F12</f>
        <v>4.92</v>
      </c>
      <c r="G11" s="158">
        <v>184.25</v>
      </c>
      <c r="H11" s="163">
        <f t="shared" ref="H11:H13" si="0">G11*F11</f>
        <v>906.51</v>
      </c>
    </row>
    <row r="12" spans="1:8" ht="15">
      <c r="A12" s="162" t="str">
        <f>'Memória de Cálculo (2)'!A14</f>
        <v>1.3</v>
      </c>
      <c r="B12" s="157">
        <f>'Memória de Cálculo (2)'!B14</f>
        <v>100576</v>
      </c>
      <c r="C12" s="157" t="s">
        <v>37</v>
      </c>
      <c r="D12" s="159" t="str">
        <f>'Memória de Cálculo (2)'!D14</f>
        <v>REGULARIZAÇÃO E COMPACTAÇÃO DE SUBLEITO DE SOLO PREDOMINANTEMENTE ARGILOSO. AF_11/2019</v>
      </c>
      <c r="E12" s="157" t="str">
        <f>'Memória de Cálculo (2)'!E14</f>
        <v>m²</v>
      </c>
      <c r="F12" s="157">
        <f>'Memória de Cálculo (2)'!F14</f>
        <v>71.38</v>
      </c>
      <c r="G12" s="158">
        <v>2.2799999999999998</v>
      </c>
      <c r="H12" s="163">
        <f>G12*F12</f>
        <v>162.74639999999997</v>
      </c>
    </row>
    <row r="13" spans="1:8" ht="35.25" customHeight="1">
      <c r="A13" s="162" t="str">
        <f>'Memória de Cálculo (2)'!A16</f>
        <v>1.4</v>
      </c>
      <c r="B13" s="157" t="str">
        <f>'Memória de Cálculo (2)'!B16</f>
        <v>06.01.020</v>
      </c>
      <c r="C13" s="157" t="str">
        <f>'Memória de Cálculo (2)'!C16</f>
        <v>CDHU</v>
      </c>
      <c r="D13" s="157" t="str">
        <f>'Memória de Cálculo (2)'!D16</f>
        <v>Escavação manual em solo de 1ª e 2ª categoria em campo aberto</v>
      </c>
      <c r="E13" s="157" t="str">
        <f>'Memória de Cálculo (2)'!E16</f>
        <v>m³</v>
      </c>
      <c r="F13" s="157">
        <f>'Memória de Cálculo (2)'!F16</f>
        <v>21.41</v>
      </c>
      <c r="G13" s="158">
        <v>41.88</v>
      </c>
      <c r="H13" s="163">
        <f t="shared" si="0"/>
        <v>896.65080000000012</v>
      </c>
    </row>
    <row r="14" spans="1:8" s="106" customFormat="1" ht="58.5" customHeight="1">
      <c r="A14" s="162" t="str">
        <f>'Memória de Cálculo (2)'!A18</f>
        <v>1.5</v>
      </c>
      <c r="B14" s="157" t="s">
        <v>103</v>
      </c>
      <c r="C14" s="157" t="s">
        <v>36</v>
      </c>
      <c r="D14" s="159" t="s">
        <v>102</v>
      </c>
      <c r="E14" s="157" t="str">
        <f>'Memória de Cálculo (2)'!E18</f>
        <v>M</v>
      </c>
      <c r="F14" s="157">
        <f>'Memória de Cálculo (2)'!F18</f>
        <v>213</v>
      </c>
      <c r="G14" s="90">
        <v>54.99</v>
      </c>
      <c r="H14" s="140">
        <f t="shared" ref="H14" si="1">G14*F14</f>
        <v>11712.87</v>
      </c>
    </row>
    <row r="15" spans="1:8" s="106" customFormat="1" ht="16.5" thickBot="1">
      <c r="A15" s="128"/>
      <c r="B15" s="146"/>
      <c r="C15" s="147"/>
      <c r="D15" s="125"/>
      <c r="E15" s="147"/>
      <c r="F15" s="148"/>
      <c r="G15" s="149"/>
      <c r="H15" s="150"/>
    </row>
    <row r="16" spans="1:8" ht="35.25" customHeight="1" thickBot="1">
      <c r="A16" s="128"/>
      <c r="B16" s="76"/>
      <c r="C16" s="76"/>
      <c r="D16" s="77"/>
      <c r="E16" s="234" t="s">
        <v>7</v>
      </c>
      <c r="F16" s="235"/>
      <c r="G16" s="235"/>
      <c r="H16" s="170">
        <f>SUM(H10:H14)</f>
        <v>21950.617200000001</v>
      </c>
    </row>
    <row r="17" spans="1:9" ht="18.75" thickBot="1">
      <c r="A17" s="182" t="s">
        <v>81</v>
      </c>
      <c r="B17" s="183"/>
      <c r="C17" s="178"/>
      <c r="D17" s="178" t="s">
        <v>84</v>
      </c>
      <c r="E17" s="178"/>
      <c r="F17" s="178"/>
      <c r="G17" s="179"/>
      <c r="H17" s="184"/>
    </row>
    <row r="18" spans="1:9" ht="18">
      <c r="A18" s="135"/>
      <c r="B18" s="92"/>
      <c r="C18" s="92"/>
      <c r="D18" s="92"/>
      <c r="E18" s="92"/>
      <c r="F18" s="92"/>
      <c r="G18" s="92"/>
      <c r="H18" s="118"/>
    </row>
    <row r="19" spans="1:9" ht="35.25" customHeight="1">
      <c r="A19" s="114" t="s">
        <v>65</v>
      </c>
      <c r="B19" s="130" t="s">
        <v>11</v>
      </c>
      <c r="C19" s="94" t="s">
        <v>12</v>
      </c>
      <c r="D19" s="93" t="s">
        <v>0</v>
      </c>
      <c r="E19" s="95" t="s">
        <v>4</v>
      </c>
      <c r="F19" s="96" t="s">
        <v>1</v>
      </c>
      <c r="G19" s="97" t="s">
        <v>5</v>
      </c>
      <c r="H19" s="141" t="s">
        <v>2</v>
      </c>
    </row>
    <row r="20" spans="1:9" s="107" customFormat="1" ht="40.5" customHeight="1">
      <c r="A20" s="162" t="str">
        <f>'Memória de Cálculo (2)'!A23</f>
        <v>2.2</v>
      </c>
      <c r="B20" s="157" t="str">
        <f>'Memória de Cálculo (2)'!B23</f>
        <v>34.01.020</v>
      </c>
      <c r="C20" s="157" t="str">
        <f>'Memória de Cálculo (2)'!C23</f>
        <v>CDHU</v>
      </c>
      <c r="D20" s="157" t="str">
        <f>'Memória de Cálculo (2)'!D23</f>
        <v>impeza e regularização de áreas para ajardinamento (jardins e canteiros)</v>
      </c>
      <c r="E20" s="157" t="str">
        <f>'Memória de Cálculo (2)'!E23</f>
        <v>m²</v>
      </c>
      <c r="F20" s="157">
        <f>'Memória de Cálculo (2)'!F23</f>
        <v>5004.37</v>
      </c>
      <c r="G20" s="90">
        <v>1.68</v>
      </c>
      <c r="H20" s="185">
        <f t="shared" ref="H20" si="2">G20*F20</f>
        <v>8407.3415999999997</v>
      </c>
    </row>
    <row r="21" spans="1:9" s="106" customFormat="1" ht="16.5" thickBot="1">
      <c r="A21" s="164"/>
      <c r="B21" s="146"/>
      <c r="C21" s="147"/>
      <c r="D21" s="125"/>
      <c r="E21" s="147"/>
      <c r="F21" s="148"/>
      <c r="G21" s="149"/>
      <c r="H21" s="150"/>
    </row>
    <row r="22" spans="1:9" ht="35.25" customHeight="1" thickBot="1">
      <c r="A22" s="135"/>
      <c r="B22" s="3"/>
      <c r="C22" s="1"/>
      <c r="D22" s="1"/>
      <c r="E22" s="234" t="s">
        <v>7</v>
      </c>
      <c r="F22" s="235"/>
      <c r="G22" s="235"/>
      <c r="H22" s="91">
        <f>SUM(H20:H20)</f>
        <v>8407.3415999999997</v>
      </c>
    </row>
    <row r="23" spans="1:9" ht="18.75" thickBot="1">
      <c r="A23" s="177" t="s">
        <v>70</v>
      </c>
      <c r="B23" s="178"/>
      <c r="C23" s="178"/>
      <c r="D23" s="178" t="s">
        <v>56</v>
      </c>
      <c r="E23" s="178"/>
      <c r="F23" s="178"/>
      <c r="G23" s="179"/>
      <c r="H23" s="184"/>
    </row>
    <row r="24" spans="1:9" ht="18">
      <c r="A24" s="135"/>
      <c r="B24" s="92"/>
      <c r="C24" s="92"/>
      <c r="D24" s="92"/>
      <c r="E24" s="92"/>
      <c r="F24" s="92"/>
      <c r="G24" s="92"/>
      <c r="H24" s="118"/>
    </row>
    <row r="25" spans="1:9" ht="18">
      <c r="A25" s="114" t="s">
        <v>65</v>
      </c>
      <c r="B25" s="131" t="s">
        <v>11</v>
      </c>
      <c r="C25" s="98" t="s">
        <v>12</v>
      </c>
      <c r="D25" s="98" t="s">
        <v>0</v>
      </c>
      <c r="E25" s="98" t="s">
        <v>4</v>
      </c>
      <c r="F25" s="99" t="s">
        <v>1</v>
      </c>
      <c r="G25" s="98" t="s">
        <v>5</v>
      </c>
      <c r="H25" s="141" t="s">
        <v>2</v>
      </c>
    </row>
    <row r="26" spans="1:9" ht="32.25" customHeight="1">
      <c r="A26" s="162" t="str">
        <f>'Memória de Cálculo (2)'!A28</f>
        <v>3.1</v>
      </c>
      <c r="B26" s="160" t="str">
        <f>'Memória de Cálculo (2)'!B28</f>
        <v>11.18.040</v>
      </c>
      <c r="C26" s="157" t="str">
        <f>'Memória de Cálculo (2)'!C28</f>
        <v>CDHU</v>
      </c>
      <c r="D26" s="157" t="str">
        <f>'Memória de Cálculo (2)'!D28</f>
        <v>LASTRO DE BRITA</v>
      </c>
      <c r="E26" s="157" t="str">
        <f>'Memória de Cálculo (2)'!E28</f>
        <v>m³</v>
      </c>
      <c r="F26" s="157">
        <f>'Memória de Cálculo (2)'!F28</f>
        <v>4.34</v>
      </c>
      <c r="G26" s="90">
        <v>139.27000000000001</v>
      </c>
      <c r="H26" s="140">
        <f>G26*F26</f>
        <v>604.43180000000007</v>
      </c>
      <c r="I26" s="181"/>
    </row>
    <row r="27" spans="1:9" s="106" customFormat="1" ht="33" customHeight="1">
      <c r="A27" s="162" t="str">
        <f>'Memória de Cálculo (2)'!A30</f>
        <v>3.2</v>
      </c>
      <c r="B27" s="160">
        <f>'Memória de Cálculo (2)'!B30</f>
        <v>101176</v>
      </c>
      <c r="C27" s="157" t="str">
        <f>'Memória de Cálculo (2)'!C30</f>
        <v>EDIF</v>
      </c>
      <c r="D27" s="157" t="str">
        <f>'Memória de Cálculo (2)'!D30</f>
        <v>CANALETA MEIA CANA EM CONCRETO D=30CM</v>
      </c>
      <c r="E27" s="157" t="str">
        <f>'Memória de Cálculo (2)'!E30</f>
        <v>m</v>
      </c>
      <c r="F27" s="157">
        <f>'Memória de Cálculo (2)'!F30</f>
        <v>133.91999999999999</v>
      </c>
      <c r="G27" s="90">
        <v>57.48</v>
      </c>
      <c r="H27" s="140">
        <f t="shared" ref="H27:H33" si="3">G27*F27</f>
        <v>7697.7215999999989</v>
      </c>
    </row>
    <row r="28" spans="1:9" s="106" customFormat="1" ht="36.75" customHeight="1">
      <c r="A28" s="162" t="str">
        <f>'Memória de Cálculo (2)'!A32</f>
        <v>3.3</v>
      </c>
      <c r="B28" s="160">
        <f>'Memória de Cálculo (2)'!B32</f>
        <v>170132</v>
      </c>
      <c r="C28" s="157" t="str">
        <f>'Memória de Cálculo (2)'!C32</f>
        <v>EDIF</v>
      </c>
      <c r="D28" s="157" t="str">
        <f>'Memória de Cálculo (2)'!D32</f>
        <v>FP.02 - GRADIL DE FERRO PERFILADO, TIPO PARQUE COM MURETA - GPM-1/DEPAVE</v>
      </c>
      <c r="E28" s="157" t="str">
        <f>'Memória de Cálculo (2)'!E32</f>
        <v>m</v>
      </c>
      <c r="F28" s="157">
        <f>'Memória de Cálculo (2)'!F32</f>
        <v>156</v>
      </c>
      <c r="G28" s="90">
        <v>1537.95</v>
      </c>
      <c r="H28" s="140">
        <f t="shared" si="3"/>
        <v>239920.2</v>
      </c>
    </row>
    <row r="29" spans="1:9" s="106" customFormat="1">
      <c r="A29" s="162" t="str">
        <f>'Memória de Cálculo (2)'!A34</f>
        <v>3.4</v>
      </c>
      <c r="B29" s="160" t="str">
        <f>'Memória de Cálculo (2)'!B34</f>
        <v>99251</v>
      </c>
      <c r="C29" s="157" t="str">
        <f>'Memória de Cálculo (2)'!C34</f>
        <v>SINAPI</v>
      </c>
      <c r="D29" s="157" t="str">
        <f>'Memória de Cálculo (2)'!D34</f>
        <v>CAIXA ENTERRADA HIDRÁULICA RETANGULAR EM ALVENARIA COM TIJOLOS CERÂMICOS MACIÇOS, DIMENSÕES INTERNAS: 0,4X0,4X0,4 M PARA REDE DE DRENAGEM. AF_12/2020</v>
      </c>
      <c r="E29" s="157" t="str">
        <f>'Memória de Cálculo (2)'!E34</f>
        <v xml:space="preserve">Unid. </v>
      </c>
      <c r="F29" s="157">
        <f>'Memória de Cálculo (2)'!F34</f>
        <v>1</v>
      </c>
      <c r="G29" s="90">
        <v>305.19</v>
      </c>
      <c r="H29" s="140">
        <f t="shared" si="3"/>
        <v>305.19</v>
      </c>
    </row>
    <row r="30" spans="1:9" s="106" customFormat="1" ht="36.75" customHeight="1">
      <c r="A30" s="162" t="str">
        <f>'Memória de Cálculo (2)'!A36</f>
        <v>3.5</v>
      </c>
      <c r="B30" s="160">
        <f>'Memória de Cálculo (2)'!B36</f>
        <v>170137</v>
      </c>
      <c r="C30" s="157" t="str">
        <f>'Memória de Cálculo (2)'!C36</f>
        <v>EDIF</v>
      </c>
      <c r="D30" s="157" t="str">
        <f>'Memória de Cálculo (2)'!D36</f>
        <v>PP.41 - PORTÃO DE FERRO PERFILADO, TIPO PARQUE (GP-5/GPM-1) 4,00M, 2 FOLHAS</v>
      </c>
      <c r="E30" s="157" t="str">
        <f>'Memória de Cálculo (2)'!E36</f>
        <v xml:space="preserve">Unid. </v>
      </c>
      <c r="F30" s="157">
        <f>'Memória de Cálculo (2)'!F36</f>
        <v>2</v>
      </c>
      <c r="G30" s="90">
        <v>7082.63</v>
      </c>
      <c r="H30" s="140">
        <f>SUM(G30*F30)</f>
        <v>14165.26</v>
      </c>
    </row>
    <row r="31" spans="1:9" s="106" customFormat="1" ht="37.5" customHeight="1">
      <c r="A31" s="162" t="str">
        <f>'Memória de Cálculo (2)'!A38</f>
        <v>3.6</v>
      </c>
      <c r="B31" s="160">
        <f>'Memória de Cálculo (2)'!B38</f>
        <v>170135</v>
      </c>
      <c r="C31" s="157" t="str">
        <f>'Memória de Cálculo (2)'!C38</f>
        <v>EDIF</v>
      </c>
      <c r="D31" s="157" t="str">
        <f>'Memória de Cálculo (2)'!D38</f>
        <v>PP.37 - PORTÃO DE FERRO PERFILADO, TIPO PARQUE (GP.5/GPM.1) 1,50M, 1 FOLHA</v>
      </c>
      <c r="E31" s="157" t="str">
        <f>'Memória de Cálculo (2)'!E38</f>
        <v xml:space="preserve">Unid. </v>
      </c>
      <c r="F31" s="157">
        <f>'Memória de Cálculo (2)'!F38</f>
        <v>2</v>
      </c>
      <c r="G31" s="90">
        <v>3685.79</v>
      </c>
      <c r="H31" s="140">
        <f t="shared" si="3"/>
        <v>7371.58</v>
      </c>
    </row>
    <row r="32" spans="1:9" s="106" customFormat="1" ht="57.75" customHeight="1">
      <c r="A32" s="162" t="str">
        <f>'Memória de Cálculo (2)'!A40</f>
        <v>3.7</v>
      </c>
      <c r="B32" s="160" t="str">
        <f>'Memória de Cálculo (2)'!B40</f>
        <v>95578</v>
      </c>
      <c r="C32" s="157" t="str">
        <f>'Memória de Cálculo (2)'!C40</f>
        <v>SINAPI</v>
      </c>
      <c r="D32" s="157" t="str">
        <f>'Memória de Cálculo (2)'!D40</f>
        <v>MONTAGEM DE ARMADURA DE ESTACAS, DIÂMETRO = 12,5 MM. AF_09/2021</v>
      </c>
      <c r="E32" s="157" t="str">
        <f>'Memória de Cálculo (2)'!E40</f>
        <v>KG</v>
      </c>
      <c r="F32" s="157">
        <f>'Memória de Cálculo (2)'!F40</f>
        <v>683.73</v>
      </c>
      <c r="G32" s="90">
        <v>10.49</v>
      </c>
      <c r="H32" s="140">
        <f t="shared" si="3"/>
        <v>7172.3277000000007</v>
      </c>
    </row>
    <row r="33" spans="1:8" s="106" customFormat="1">
      <c r="A33" s="162" t="str">
        <f>'Memória de Cálculo (2)'!A42</f>
        <v>3.8</v>
      </c>
      <c r="B33" s="160" t="str">
        <f>'Memória de Cálculo (2)'!B42</f>
        <v>95445</v>
      </c>
      <c r="C33" s="157" t="str">
        <f>'Memória de Cálculo (2)'!C42</f>
        <v>SINAPI</v>
      </c>
      <c r="D33" s="157" t="str">
        <f>'Memória de Cálculo (2)'!D42</f>
        <v>CORTE E DOBRA DE AÇO CA-60, DIÂMETRO DE 5,0 MM, UTILIZADO EM ESTRIBO CONTÍNUO HELICOIDAL. AF_09/2021</v>
      </c>
      <c r="E33" s="157" t="str">
        <f>'Memória de Cálculo (2)'!E42</f>
        <v>KG</v>
      </c>
      <c r="F33" s="157">
        <f>'Memória de Cálculo (2)'!F42</f>
        <v>103.76</v>
      </c>
      <c r="G33" s="90">
        <v>10.52</v>
      </c>
      <c r="H33" s="140">
        <f t="shared" si="3"/>
        <v>1091.5552</v>
      </c>
    </row>
    <row r="34" spans="1:8" s="106" customFormat="1">
      <c r="A34" s="162" t="s">
        <v>123</v>
      </c>
      <c r="B34" s="160">
        <f>'Memória de Cálculo (2)'!B44</f>
        <v>61706</v>
      </c>
      <c r="C34" s="157" t="str">
        <f>'Memória de Cálculo (2)'!C44</f>
        <v>INFRA</v>
      </c>
      <c r="D34" s="157" t="str">
        <f>'Memória de Cálculo (2)'!D44</f>
        <v>FORNECIMENTO E ASSENTAMENTO DE TUBO EM POLIETILENO DE ALTA RESISTÊNCIA PEAD, COR PRETA, COM DN 600MM</v>
      </c>
      <c r="E34" s="157" t="str">
        <f>'Memória de Cálculo (2)'!E44</f>
        <v>M</v>
      </c>
      <c r="F34" s="157">
        <f>'Memória de Cálculo (2)'!F44</f>
        <v>6.37</v>
      </c>
      <c r="G34" s="90">
        <v>473.31</v>
      </c>
      <c r="H34" s="140">
        <f t="shared" ref="H34" si="4">G34*F34</f>
        <v>3014.9847</v>
      </c>
    </row>
    <row r="35" spans="1:8" ht="37.5" customHeight="1" thickBot="1">
      <c r="A35" s="128"/>
      <c r="B35" s="1"/>
      <c r="C35" s="1"/>
      <c r="D35" s="1"/>
      <c r="E35" s="173"/>
      <c r="F35" s="173"/>
      <c r="G35" s="173"/>
      <c r="H35" s="137"/>
    </row>
    <row r="36" spans="1:8" ht="36" customHeight="1" thickBot="1">
      <c r="A36" s="128"/>
      <c r="B36" s="1"/>
      <c r="C36" s="1"/>
      <c r="D36" s="1"/>
      <c r="E36" s="234" t="s">
        <v>7</v>
      </c>
      <c r="F36" s="235"/>
      <c r="G36" s="235"/>
      <c r="H36" s="91">
        <f>SUM(H26:H34)</f>
        <v>281343.25100000005</v>
      </c>
    </row>
    <row r="37" spans="1:8" ht="64.5" customHeight="1" thickBot="1">
      <c r="A37" s="128"/>
      <c r="B37" s="76"/>
      <c r="C37" s="190"/>
      <c r="D37" s="191"/>
      <c r="E37" s="192"/>
      <c r="F37" s="193"/>
      <c r="G37" s="194"/>
      <c r="H37" s="137"/>
    </row>
    <row r="38" spans="1:8" ht="18.75" thickBot="1">
      <c r="A38" s="177" t="s">
        <v>91</v>
      </c>
      <c r="B38" s="178"/>
      <c r="C38" s="178"/>
      <c r="D38" s="178" t="s">
        <v>57</v>
      </c>
      <c r="E38" s="178"/>
      <c r="F38" s="178"/>
      <c r="G38" s="179"/>
      <c r="H38" s="184"/>
    </row>
    <row r="39" spans="1:8">
      <c r="A39" s="201" t="str">
        <f>'Memória de Cálculo (2)'!A49</f>
        <v>4.1</v>
      </c>
      <c r="B39" s="202" t="str">
        <f>'Memória de Cálculo (2)'!B49</f>
        <v>94992</v>
      </c>
      <c r="C39" s="203" t="s">
        <v>37</v>
      </c>
      <c r="D39" s="203" t="str">
        <f>'Memória de Cálculo (2)'!D49</f>
        <v>EXECUÇÃO DE PASSEIO (CALÇADA) OU PISO DE CONCRETO COM CONCRETO MOLDADO IN LOCO, FEITO EM OBRA, ACABAMENTO CONVENCIONAL, ESPESSURA 6 CM, ARMADO. AF_07/2016</v>
      </c>
      <c r="E39" s="203" t="s">
        <v>100</v>
      </c>
      <c r="F39" s="203">
        <f>'Memória de Cálculo (2)'!F49</f>
        <v>3.07</v>
      </c>
      <c r="G39" s="204">
        <v>88.73</v>
      </c>
      <c r="H39" s="204">
        <f>G39*F39</f>
        <v>272.40109999999999</v>
      </c>
    </row>
    <row r="40" spans="1:8">
      <c r="A40" s="162" t="str">
        <f>'Memória de Cálculo (2)'!A51</f>
        <v>4.2</v>
      </c>
      <c r="B40" s="160" t="s">
        <v>98</v>
      </c>
      <c r="C40" s="157" t="s">
        <v>37</v>
      </c>
      <c r="D40" s="157" t="str">
        <f>'Memória de Cálculo (2)'!D51</f>
        <v>PISO PODOTÁTIL, DIRECIONAL OU ALERTA, ASSENTADO SOBRE ARGAMASSA. AF_05/2020</v>
      </c>
      <c r="E40" s="157" t="str">
        <f>'Memória de Cálculo (2)'!E51</f>
        <v>M</v>
      </c>
      <c r="F40" s="157">
        <f>'Memória de Cálculo (2)'!F51</f>
        <v>2.4</v>
      </c>
      <c r="G40" s="90">
        <v>148.19999999999999</v>
      </c>
      <c r="H40" s="140">
        <f t="shared" ref="H40:H43" si="5">G40*F40</f>
        <v>355.67999999999995</v>
      </c>
    </row>
    <row r="41" spans="1:8">
      <c r="A41" s="157" t="str">
        <f>'Memória de Cálculo (2)'!A53</f>
        <v>4.3</v>
      </c>
      <c r="B41" s="160"/>
      <c r="C41" s="157" t="str">
        <f>'Memória de Cálculo (2)'!C53</f>
        <v>COTAÇÃO</v>
      </c>
      <c r="D41" s="157" t="str">
        <f>'Memória de Cálculo (2)'!D53</f>
        <v>PARQUE INFANTIL 4 TORRES</v>
      </c>
      <c r="E41" s="157" t="str">
        <f>'Memória de Cálculo (2)'!E53</f>
        <v xml:space="preserve">Unid. </v>
      </c>
      <c r="F41" s="157">
        <f>'Memória de Cálculo (2)'!F53</f>
        <v>1</v>
      </c>
      <c r="G41" s="205">
        <f>(42147+63300+51300)/3</f>
        <v>52249</v>
      </c>
      <c r="H41" s="205">
        <f t="shared" si="5"/>
        <v>52249</v>
      </c>
    </row>
    <row r="42" spans="1:8">
      <c r="A42" s="157" t="str">
        <f>'Memória de Cálculo (2)'!A55</f>
        <v>4.4</v>
      </c>
      <c r="B42" s="157" t="str">
        <f>'Memória de Cálculo (2)'!B55</f>
        <v>97101</v>
      </c>
      <c r="C42" s="157" t="str">
        <f>'Memória de Cálculo (2)'!C55</f>
        <v>SINAPI</v>
      </c>
      <c r="D42" s="157" t="str">
        <f>'Memória de Cálculo (2)'!D55</f>
        <v>EXECUÇÃO DE RADIER, ESPESSURA DE 10 CM, FCK = 30 MPA, COM USO DE FORMAS EM MADEIRA SERRADA. AF_09/2021</v>
      </c>
      <c r="E42" s="157" t="str">
        <f>'Memória de Cálculo (2)'!E55</f>
        <v>M²</v>
      </c>
      <c r="F42" s="157">
        <f>'Memória de Cálculo (2)'!F55</f>
        <v>109.38</v>
      </c>
      <c r="G42" s="157">
        <v>163.91</v>
      </c>
      <c r="H42" s="200">
        <f t="shared" si="5"/>
        <v>17928.4758</v>
      </c>
    </row>
    <row r="43" spans="1:8">
      <c r="A43" s="157" t="str">
        <f>'Memória de Cálculo (2)'!A57</f>
        <v>4.5</v>
      </c>
      <c r="B43" s="157" t="str">
        <f>'Memória de Cálculo (2)'!B57</f>
        <v>21.01.100</v>
      </c>
      <c r="C43" s="157" t="str">
        <f>'Memória de Cálculo (2)'!C57</f>
        <v>CDHU</v>
      </c>
      <c r="D43" s="157" t="str">
        <f>'Memória de Cálculo (2)'!D57</f>
        <v>Revestimento em borracha sintética preta, espessura de 4 mm - colado</v>
      </c>
      <c r="E43" s="157" t="str">
        <f>'Memória de Cálculo (2)'!E57</f>
        <v>M²</v>
      </c>
      <c r="F43" s="157">
        <f>'Memória de Cálculo (2)'!F57</f>
        <v>109.38</v>
      </c>
      <c r="G43" s="90">
        <v>82.24</v>
      </c>
      <c r="H43" s="200">
        <f t="shared" si="5"/>
        <v>8995.4111999999986</v>
      </c>
    </row>
    <row r="44" spans="1:8" ht="57.75" customHeight="1" thickBot="1">
      <c r="A44" s="128"/>
      <c r="B44" s="1"/>
      <c r="C44" s="1"/>
      <c r="D44" s="1"/>
      <c r="E44" s="236" t="s">
        <v>7</v>
      </c>
      <c r="F44" s="237"/>
      <c r="G44" s="237"/>
      <c r="H44" s="186">
        <f>SUM(H39:H43)</f>
        <v>79800.968099999998</v>
      </c>
    </row>
    <row r="45" spans="1:8" ht="19.5" customHeight="1" thickBot="1">
      <c r="A45" s="128"/>
      <c r="B45" s="1"/>
      <c r="C45" s="1"/>
      <c r="D45" s="1"/>
      <c r="E45" s="83"/>
      <c r="F45" s="83"/>
      <c r="G45" s="83"/>
      <c r="H45" s="142"/>
    </row>
    <row r="46" spans="1:8" ht="18.75" thickBot="1">
      <c r="A46" s="177" t="s">
        <v>92</v>
      </c>
      <c r="B46" s="178"/>
      <c r="C46" s="178"/>
      <c r="D46" s="178" t="s">
        <v>28</v>
      </c>
      <c r="E46" s="178"/>
      <c r="F46" s="178"/>
      <c r="G46" s="179"/>
      <c r="H46" s="184"/>
    </row>
    <row r="47" spans="1:8" ht="18">
      <c r="A47" s="135"/>
      <c r="B47" s="92"/>
      <c r="C47" s="92"/>
      <c r="D47" s="92"/>
      <c r="E47" s="92"/>
      <c r="F47" s="92"/>
      <c r="G47" s="92"/>
      <c r="H47" s="118"/>
    </row>
    <row r="48" spans="1:8" ht="40.5" customHeight="1">
      <c r="A48" s="165" t="s">
        <v>65</v>
      </c>
      <c r="B48" s="131" t="s">
        <v>11</v>
      </c>
      <c r="C48" s="98" t="s">
        <v>12</v>
      </c>
      <c r="D48" s="98" t="s">
        <v>0</v>
      </c>
      <c r="E48" s="98" t="s">
        <v>4</v>
      </c>
      <c r="F48" s="99" t="s">
        <v>1</v>
      </c>
      <c r="G48" s="98" t="s">
        <v>5</v>
      </c>
      <c r="H48" s="141" t="s">
        <v>2</v>
      </c>
    </row>
    <row r="49" spans="1:8" ht="31.5">
      <c r="A49" s="162" t="str">
        <f>'Memória de Cálculo (2)'!A63</f>
        <v>5.1</v>
      </c>
      <c r="B49" s="160" t="str">
        <f>'Memória de Cálculo (2)'!B63</f>
        <v>95875</v>
      </c>
      <c r="C49" s="157" t="str">
        <f>'Memória de Cálculo (2)'!C63</f>
        <v>SINAPI</v>
      </c>
      <c r="D49" s="88" t="str">
        <f>'Memória de Cálculo (2)'!D63</f>
        <v>TRANSPORTE COM CAMINHÃO BASCULANTE DE 10 M³, EM VIA URBANA PAVIMENTADA, DMT ATÉ 30 KM (UNIDADE: M3XKM). AF_07/2020</v>
      </c>
      <c r="E49" s="187" t="str">
        <f>'Memória de Cálculo (2)'!E63</f>
        <v>M³xkm</v>
      </c>
      <c r="F49" s="195">
        <f>'Memória de Cálculo (2)'!F63</f>
        <v>215.9</v>
      </c>
      <c r="G49" s="90">
        <v>1.74</v>
      </c>
      <c r="H49" s="90">
        <f>G49*F49</f>
        <v>375.666</v>
      </c>
    </row>
    <row r="50" spans="1:8" ht="18.75" thickBot="1">
      <c r="A50" s="128"/>
      <c r="B50" s="1"/>
      <c r="C50" s="1"/>
      <c r="D50" s="1"/>
      <c r="E50" s="236" t="s">
        <v>7</v>
      </c>
      <c r="F50" s="237"/>
      <c r="G50" s="237"/>
      <c r="H50" s="186">
        <f>H49</f>
        <v>375.666</v>
      </c>
    </row>
    <row r="51" spans="1:8" ht="44.25" customHeight="1" thickBot="1">
      <c r="A51" s="128"/>
      <c r="B51" s="78"/>
      <c r="C51" s="79"/>
      <c r="D51" s="80"/>
      <c r="E51" s="79"/>
      <c r="F51" s="81"/>
      <c r="G51" s="82"/>
      <c r="H51" s="137"/>
    </row>
    <row r="52" spans="1:8" ht="18.75" thickBot="1">
      <c r="A52" s="161"/>
      <c r="B52" s="238" t="s">
        <v>8</v>
      </c>
      <c r="C52" s="239"/>
      <c r="D52" s="239"/>
      <c r="E52" s="239"/>
      <c r="F52" s="239"/>
      <c r="G52" s="240"/>
      <c r="H52" s="143">
        <f>SUM(H50+H44+H36+H22+H16)</f>
        <v>391877.84390000004</v>
      </c>
    </row>
    <row r="53" spans="1:8" ht="18.75" thickBot="1">
      <c r="A53" s="135"/>
      <c r="B53" s="241" t="s">
        <v>62</v>
      </c>
      <c r="C53" s="241"/>
      <c r="D53" s="241"/>
      <c r="E53" s="241"/>
      <c r="F53" s="241"/>
      <c r="G53" s="242"/>
      <c r="H53" s="143">
        <f>H54-H52</f>
        <v>94952.001576969982</v>
      </c>
    </row>
    <row r="54" spans="1:8" ht="18.75" thickBot="1">
      <c r="A54" s="136"/>
      <c r="B54" s="243" t="s">
        <v>6</v>
      </c>
      <c r="C54" s="243"/>
      <c r="D54" s="243"/>
      <c r="E54" s="243"/>
      <c r="F54" s="243"/>
      <c r="G54" s="244"/>
      <c r="H54" s="144">
        <f>H52*1.2423</f>
        <v>486829.84547697002</v>
      </c>
    </row>
    <row r="55" spans="1:8" ht="18.75">
      <c r="B55" s="5"/>
      <c r="C55" s="5"/>
      <c r="D55" s="6"/>
      <c r="E55" s="5"/>
      <c r="F55" s="18"/>
      <c r="G55" s="7"/>
    </row>
    <row r="56" spans="1:8" ht="18.75">
      <c r="B56" s="5"/>
      <c r="C56" s="5"/>
      <c r="D56" s="6"/>
      <c r="E56" s="5"/>
      <c r="F56" s="18"/>
      <c r="G56" s="7"/>
    </row>
    <row r="57" spans="1:8" ht="18.75">
      <c r="B57" s="5"/>
      <c r="C57" s="5"/>
      <c r="D57" s="6"/>
      <c r="E57" s="5"/>
      <c r="F57" s="18"/>
      <c r="G57" s="7"/>
    </row>
    <row r="58" spans="1:8" ht="18.75">
      <c r="B58" s="5"/>
      <c r="C58" s="5"/>
      <c r="D58" s="6"/>
      <c r="E58" s="5"/>
      <c r="F58" s="18"/>
      <c r="G58" s="7"/>
    </row>
    <row r="59" spans="1:8" ht="18.75">
      <c r="B59" s="5"/>
      <c r="C59" s="5"/>
      <c r="D59" s="6"/>
      <c r="E59" s="5"/>
      <c r="F59" s="18"/>
      <c r="G59" s="7"/>
    </row>
    <row r="60" spans="1:8" ht="18.75">
      <c r="B60" s="5"/>
      <c r="C60" s="5"/>
      <c r="D60" s="6"/>
      <c r="E60" s="5"/>
      <c r="F60" s="18"/>
      <c r="G60" s="7"/>
    </row>
    <row r="61" spans="1:8" ht="18.75">
      <c r="B61" s="5"/>
      <c r="C61" s="5"/>
      <c r="D61" s="6"/>
      <c r="E61" s="5"/>
      <c r="F61" s="18"/>
      <c r="G61" s="7"/>
    </row>
    <row r="62" spans="1:8">
      <c r="B62" s="86"/>
      <c r="C62" s="86"/>
      <c r="D62" s="8"/>
      <c r="E62" s="9"/>
      <c r="F62" s="19"/>
      <c r="G62" s="10"/>
    </row>
    <row r="63" spans="1:8">
      <c r="B63" s="86"/>
      <c r="C63" s="86"/>
      <c r="D63" s="8"/>
      <c r="E63" s="9"/>
      <c r="F63" s="19"/>
      <c r="G63" s="10"/>
    </row>
    <row r="64" spans="1:8">
      <c r="B64" s="245"/>
      <c r="C64" s="245"/>
      <c r="D64" s="245"/>
      <c r="E64" s="245"/>
      <c r="F64" s="245"/>
      <c r="G64" s="245"/>
    </row>
    <row r="65" spans="2:7" ht="22.5">
      <c r="B65" s="246"/>
      <c r="C65" s="246"/>
      <c r="D65" s="246"/>
      <c r="E65" s="246"/>
      <c r="F65" s="246"/>
      <c r="G65" s="246"/>
    </row>
    <row r="66" spans="2:7" ht="22.5">
      <c r="B66" s="219"/>
      <c r="C66" s="219"/>
      <c r="D66" s="219"/>
      <c r="E66" s="219"/>
      <c r="F66" s="219"/>
      <c r="G66" s="219"/>
    </row>
    <row r="67" spans="2:7" ht="22.5">
      <c r="B67" s="219"/>
      <c r="C67" s="219"/>
      <c r="D67" s="219"/>
      <c r="E67" s="219"/>
      <c r="F67" s="219"/>
      <c r="G67" s="219"/>
    </row>
    <row r="68" spans="2:7" ht="22.5">
      <c r="B68" s="219"/>
      <c r="C68" s="219"/>
      <c r="D68" s="219"/>
      <c r="E68" s="219"/>
      <c r="F68" s="219"/>
      <c r="G68" s="219"/>
    </row>
    <row r="69" spans="2:7" ht="15">
      <c r="B69" s="48"/>
      <c r="C69" s="49"/>
      <c r="D69" s="50"/>
      <c r="E69" s="49"/>
      <c r="F69" s="51"/>
      <c r="G69" s="42"/>
    </row>
    <row r="70" spans="2:7" ht="15">
      <c r="B70" s="38"/>
      <c r="C70" s="39"/>
      <c r="D70" s="53"/>
      <c r="E70" s="49"/>
      <c r="F70" s="51"/>
      <c r="G70" s="52"/>
    </row>
    <row r="71" spans="2:7" ht="15">
      <c r="B71" s="48"/>
      <c r="C71" s="49"/>
      <c r="D71" s="50"/>
      <c r="E71" s="49"/>
      <c r="F71" s="51"/>
      <c r="G71" s="52"/>
    </row>
    <row r="72" spans="2:7">
      <c r="B72" s="38"/>
      <c r="C72" s="39"/>
      <c r="D72" s="53"/>
      <c r="E72" s="41"/>
      <c r="F72" s="43"/>
      <c r="G72" s="42"/>
    </row>
    <row r="73" spans="2:7" ht="15">
      <c r="B73" s="48"/>
      <c r="C73" s="49"/>
      <c r="D73" s="50"/>
      <c r="E73" s="49"/>
      <c r="F73" s="51"/>
      <c r="G73" s="52"/>
    </row>
    <row r="74" spans="2:7">
      <c r="B74" s="38"/>
      <c r="C74" s="39"/>
      <c r="D74" s="53"/>
      <c r="E74" s="41"/>
      <c r="F74" s="43"/>
      <c r="G74" s="42"/>
    </row>
    <row r="75" spans="2:7" ht="15">
      <c r="B75" s="48"/>
      <c r="C75" s="49"/>
      <c r="D75" s="50"/>
      <c r="E75" s="49"/>
      <c r="F75" s="51"/>
      <c r="G75" s="52"/>
    </row>
    <row r="76" spans="2:7">
      <c r="B76" s="38"/>
      <c r="C76" s="39"/>
      <c r="D76" s="53"/>
      <c r="E76" s="41"/>
      <c r="F76" s="43"/>
      <c r="G76" s="42"/>
    </row>
    <row r="77" spans="2:7" ht="15">
      <c r="B77" s="48"/>
      <c r="C77" s="49"/>
      <c r="D77" s="50"/>
      <c r="E77" s="49"/>
      <c r="F77" s="51"/>
      <c r="G77" s="52"/>
    </row>
    <row r="78" spans="2:7">
      <c r="B78" s="38"/>
      <c r="C78" s="39"/>
      <c r="D78" s="53"/>
      <c r="E78" s="41"/>
      <c r="F78" s="43"/>
      <c r="G78" s="42"/>
    </row>
    <row r="79" spans="2:7" ht="15">
      <c r="B79" s="48"/>
      <c r="C79" s="49"/>
      <c r="D79" s="50"/>
      <c r="E79" s="49"/>
      <c r="F79" s="51"/>
      <c r="G79" s="52"/>
    </row>
    <row r="80" spans="2:7">
      <c r="B80" s="38"/>
      <c r="C80" s="39"/>
      <c r="D80" s="53"/>
      <c r="E80" s="41"/>
      <c r="F80" s="43"/>
      <c r="G80" s="42"/>
    </row>
    <row r="81" spans="2:7" ht="15">
      <c r="B81" s="48"/>
      <c r="C81" s="49"/>
      <c r="D81" s="50"/>
      <c r="E81" s="49"/>
      <c r="F81" s="51"/>
      <c r="G81" s="52"/>
    </row>
    <row r="82" spans="2:7">
      <c r="B82" s="38"/>
      <c r="C82" s="39"/>
      <c r="D82" s="53"/>
      <c r="E82" s="41"/>
      <c r="F82" s="43"/>
      <c r="G82" s="42"/>
    </row>
    <row r="83" spans="2:7" ht="15">
      <c r="B83" s="48"/>
      <c r="C83" s="49"/>
      <c r="D83" s="50"/>
      <c r="E83" s="49"/>
      <c r="F83" s="51"/>
      <c r="G83" s="52"/>
    </row>
    <row r="84" spans="2:7">
      <c r="B84" s="38"/>
      <c r="C84" s="39"/>
      <c r="D84" s="53"/>
      <c r="E84" s="41"/>
      <c r="F84" s="43"/>
      <c r="G84" s="42"/>
    </row>
    <row r="85" spans="2:7" ht="15">
      <c r="B85" s="48"/>
      <c r="C85" s="49"/>
      <c r="D85" s="50"/>
      <c r="E85" s="49"/>
      <c r="F85" s="51"/>
      <c r="G85" s="52"/>
    </row>
    <row r="86" spans="2:7">
      <c r="B86" s="38"/>
      <c r="C86" s="39"/>
      <c r="D86" s="55"/>
      <c r="E86" s="41"/>
      <c r="F86" s="43"/>
      <c r="G86" s="42"/>
    </row>
    <row r="87" spans="2:7" ht="15">
      <c r="B87" s="48"/>
      <c r="C87" s="49"/>
      <c r="D87" s="50"/>
      <c r="E87" s="49"/>
      <c r="F87" s="51"/>
      <c r="G87" s="52"/>
    </row>
    <row r="88" spans="2:7">
      <c r="B88" s="38"/>
      <c r="C88" s="39"/>
      <c r="D88" s="53"/>
      <c r="E88" s="41"/>
      <c r="F88" s="43"/>
      <c r="G88" s="42"/>
    </row>
    <row r="89" spans="2:7" ht="15">
      <c r="B89" s="48"/>
      <c r="C89" s="49"/>
      <c r="D89" s="50"/>
      <c r="E89" s="49"/>
      <c r="F89" s="51"/>
      <c r="G89" s="52"/>
    </row>
    <row r="90" spans="2:7">
      <c r="B90" s="38"/>
      <c r="C90" s="39"/>
      <c r="D90" s="53"/>
      <c r="E90" s="41"/>
      <c r="F90" s="43"/>
      <c r="G90" s="42"/>
    </row>
    <row r="91" spans="2:7" ht="15">
      <c r="B91" s="48"/>
      <c r="C91" s="49"/>
      <c r="D91" s="50"/>
      <c r="E91" s="49"/>
      <c r="F91" s="51"/>
      <c r="G91" s="52"/>
    </row>
    <row r="92" spans="2:7">
      <c r="B92" s="38"/>
      <c r="C92" s="39"/>
      <c r="D92" s="53"/>
      <c r="E92" s="41"/>
      <c r="F92" s="43"/>
      <c r="G92" s="42"/>
    </row>
    <row r="93" spans="2:7" ht="18">
      <c r="B93" s="47"/>
      <c r="C93" s="47"/>
      <c r="D93" s="47"/>
      <c r="E93" s="58"/>
      <c r="F93" s="59"/>
      <c r="G93" s="58"/>
    </row>
    <row r="94" spans="2:7" ht="18">
      <c r="B94" s="47"/>
      <c r="C94" s="47"/>
      <c r="D94" s="47"/>
      <c r="E94" s="217"/>
      <c r="F94" s="217"/>
      <c r="G94" s="217"/>
    </row>
    <row r="95" spans="2:7" ht="18">
      <c r="B95" s="47"/>
      <c r="C95" s="47"/>
      <c r="D95" s="47"/>
      <c r="E95" s="58"/>
      <c r="F95" s="59"/>
      <c r="G95" s="58"/>
    </row>
    <row r="96" spans="2:7" ht="18">
      <c r="B96" s="214"/>
      <c r="C96" s="214"/>
      <c r="D96" s="214"/>
      <c r="E96" s="214"/>
      <c r="F96" s="214"/>
      <c r="G96" s="214"/>
    </row>
    <row r="97" spans="2:7" ht="18">
      <c r="B97" s="60"/>
      <c r="C97" s="60"/>
      <c r="D97" s="60"/>
      <c r="E97" s="60"/>
      <c r="F97" s="61"/>
      <c r="G97" s="60"/>
    </row>
    <row r="98" spans="2:7" ht="15">
      <c r="B98" s="48"/>
      <c r="C98" s="49"/>
      <c r="D98" s="50"/>
      <c r="E98" s="49"/>
      <c r="F98" s="51"/>
      <c r="G98" s="52"/>
    </row>
    <row r="99" spans="2:7">
      <c r="B99" s="38"/>
      <c r="C99" s="39"/>
      <c r="D99" s="55"/>
      <c r="E99" s="41"/>
      <c r="F99" s="43"/>
      <c r="G99" s="42"/>
    </row>
    <row r="100" spans="2:7" ht="15">
      <c r="B100" s="48"/>
      <c r="C100" s="49"/>
      <c r="D100" s="50"/>
      <c r="E100" s="49"/>
      <c r="F100" s="51"/>
      <c r="G100" s="52"/>
    </row>
    <row r="101" spans="2:7">
      <c r="B101" s="38"/>
      <c r="C101" s="39"/>
      <c r="D101" s="53"/>
      <c r="E101" s="41"/>
      <c r="F101" s="43"/>
      <c r="G101" s="42"/>
    </row>
    <row r="102" spans="2:7" ht="15">
      <c r="B102" s="48"/>
      <c r="C102" s="49"/>
      <c r="D102" s="50"/>
      <c r="E102" s="49"/>
      <c r="F102" s="51"/>
      <c r="G102" s="52"/>
    </row>
    <row r="103" spans="2:7">
      <c r="B103" s="38"/>
      <c r="C103" s="39"/>
      <c r="D103" s="53"/>
      <c r="E103" s="41"/>
      <c r="F103" s="43"/>
      <c r="G103" s="42"/>
    </row>
    <row r="104" spans="2:7" ht="15">
      <c r="B104" s="48"/>
      <c r="C104" s="49"/>
      <c r="D104" s="50"/>
      <c r="E104" s="49"/>
      <c r="F104" s="51"/>
      <c r="G104" s="52"/>
    </row>
    <row r="105" spans="2:7">
      <c r="B105" s="38"/>
      <c r="C105" s="39"/>
      <c r="D105" s="53"/>
      <c r="E105" s="41"/>
      <c r="F105" s="43"/>
      <c r="G105" s="42"/>
    </row>
    <row r="106" spans="2:7" ht="15">
      <c r="B106" s="48"/>
      <c r="C106" s="49"/>
      <c r="D106" s="50"/>
      <c r="E106" s="49"/>
      <c r="F106" s="51"/>
      <c r="G106" s="52"/>
    </row>
    <row r="107" spans="2:7">
      <c r="B107" s="38"/>
      <c r="C107" s="39"/>
      <c r="D107" s="53"/>
      <c r="E107" s="41"/>
      <c r="F107" s="43"/>
      <c r="G107" s="42"/>
    </row>
    <row r="108" spans="2:7" ht="15">
      <c r="B108" s="48"/>
      <c r="C108" s="49"/>
      <c r="D108" s="50"/>
      <c r="E108" s="49"/>
      <c r="F108" s="51"/>
      <c r="G108" s="52"/>
    </row>
    <row r="109" spans="2:7">
      <c r="B109" s="38"/>
      <c r="C109" s="39"/>
      <c r="D109" s="53"/>
      <c r="E109" s="41"/>
      <c r="F109" s="43"/>
      <c r="G109" s="42"/>
    </row>
    <row r="110" spans="2:7" ht="15">
      <c r="B110" s="48"/>
      <c r="C110" s="49"/>
      <c r="D110" s="50"/>
      <c r="E110" s="49"/>
      <c r="F110" s="51"/>
      <c r="G110" s="52"/>
    </row>
    <row r="111" spans="2:7">
      <c r="B111" s="38"/>
      <c r="C111" s="39"/>
      <c r="D111" s="53"/>
      <c r="E111" s="41"/>
      <c r="F111" s="43"/>
      <c r="G111" s="42"/>
    </row>
    <row r="112" spans="2:7" ht="15">
      <c r="B112" s="48"/>
      <c r="C112" s="49"/>
      <c r="D112" s="50"/>
      <c r="E112" s="49"/>
      <c r="F112" s="51"/>
      <c r="G112" s="52"/>
    </row>
    <row r="113" spans="2:7">
      <c r="B113" s="38"/>
      <c r="C113" s="39"/>
      <c r="D113" s="53"/>
      <c r="E113" s="41"/>
      <c r="F113" s="43"/>
      <c r="G113" s="42"/>
    </row>
    <row r="114" spans="2:7" ht="15">
      <c r="B114" s="48"/>
      <c r="C114" s="49"/>
      <c r="D114" s="50"/>
      <c r="E114" s="49"/>
      <c r="F114" s="51"/>
      <c r="G114" s="52"/>
    </row>
    <row r="115" spans="2:7">
      <c r="B115" s="38"/>
      <c r="C115" s="39"/>
      <c r="D115" s="53"/>
      <c r="E115" s="41"/>
      <c r="F115" s="43"/>
      <c r="G115" s="42"/>
    </row>
    <row r="116" spans="2:7" ht="15">
      <c r="B116" s="48"/>
      <c r="C116" s="49"/>
      <c r="D116" s="50"/>
      <c r="E116" s="49"/>
      <c r="F116" s="51"/>
      <c r="G116" s="52"/>
    </row>
    <row r="117" spans="2:7">
      <c r="B117" s="38"/>
      <c r="C117" s="39"/>
      <c r="D117" s="53"/>
      <c r="E117" s="41"/>
      <c r="F117" s="43"/>
      <c r="G117" s="42"/>
    </row>
    <row r="118" spans="2:7" ht="15">
      <c r="B118" s="48"/>
      <c r="C118" s="49"/>
      <c r="D118" s="50"/>
      <c r="E118" s="49"/>
      <c r="F118" s="51"/>
      <c r="G118" s="52"/>
    </row>
    <row r="119" spans="2:7">
      <c r="B119" s="38"/>
      <c r="C119" s="39"/>
      <c r="D119" s="53"/>
      <c r="E119" s="41"/>
      <c r="F119" s="43"/>
      <c r="G119" s="42"/>
    </row>
    <row r="120" spans="2:7" ht="15">
      <c r="B120" s="48"/>
      <c r="C120" s="49"/>
      <c r="D120" s="50"/>
      <c r="E120" s="49"/>
      <c r="F120" s="51"/>
      <c r="G120" s="52"/>
    </row>
    <row r="121" spans="2:7">
      <c r="B121" s="38"/>
      <c r="C121" s="39"/>
      <c r="D121" s="53"/>
      <c r="E121" s="41"/>
      <c r="F121" s="43"/>
      <c r="G121" s="42"/>
    </row>
    <row r="122" spans="2:7" ht="15">
      <c r="B122" s="48"/>
      <c r="C122" s="49"/>
      <c r="D122" s="50"/>
      <c r="E122" s="49"/>
      <c r="F122" s="51"/>
      <c r="G122" s="52"/>
    </row>
    <row r="123" spans="2:7">
      <c r="B123" s="38"/>
      <c r="C123" s="39"/>
      <c r="D123" s="53"/>
      <c r="E123" s="41"/>
      <c r="F123" s="43"/>
      <c r="G123" s="42"/>
    </row>
    <row r="124" spans="2:7" ht="15">
      <c r="B124" s="48"/>
      <c r="C124" s="49"/>
      <c r="D124" s="50"/>
      <c r="E124" s="49"/>
      <c r="F124" s="51"/>
      <c r="G124" s="52"/>
    </row>
    <row r="125" spans="2:7">
      <c r="B125" s="38"/>
      <c r="C125" s="39"/>
      <c r="D125" s="53"/>
      <c r="E125" s="41"/>
      <c r="F125" s="43"/>
      <c r="G125" s="42"/>
    </row>
    <row r="126" spans="2:7" ht="15">
      <c r="B126" s="48"/>
      <c r="C126" s="49"/>
      <c r="D126" s="50"/>
      <c r="E126" s="49"/>
      <c r="F126" s="51"/>
      <c r="G126" s="52"/>
    </row>
    <row r="127" spans="2:7">
      <c r="B127" s="38"/>
      <c r="C127" s="39"/>
      <c r="D127" s="55"/>
      <c r="E127" s="41"/>
      <c r="F127" s="43"/>
      <c r="G127" s="42"/>
    </row>
    <row r="128" spans="2:7" ht="15">
      <c r="B128" s="48"/>
      <c r="C128" s="49"/>
      <c r="D128" s="50"/>
      <c r="E128" s="49"/>
      <c r="F128" s="51"/>
      <c r="G128" s="52"/>
    </row>
    <row r="129" spans="2:7">
      <c r="B129" s="38"/>
      <c r="C129" s="39"/>
      <c r="D129" s="53"/>
      <c r="E129" s="41"/>
      <c r="F129" s="43"/>
      <c r="G129" s="42"/>
    </row>
    <row r="130" spans="2:7" ht="15">
      <c r="B130" s="48"/>
      <c r="C130" s="49"/>
      <c r="D130" s="50"/>
      <c r="E130" s="49"/>
      <c r="F130" s="51"/>
      <c r="G130" s="52"/>
    </row>
    <row r="131" spans="2:7">
      <c r="B131" s="38"/>
      <c r="C131" s="39"/>
      <c r="D131" s="55"/>
      <c r="E131" s="41"/>
      <c r="F131" s="43"/>
      <c r="G131" s="42"/>
    </row>
    <row r="132" spans="2:7" ht="15">
      <c r="B132" s="48"/>
      <c r="C132" s="49"/>
      <c r="D132" s="50"/>
      <c r="E132" s="49"/>
      <c r="F132" s="51"/>
      <c r="G132" s="52"/>
    </row>
    <row r="133" spans="2:7">
      <c r="B133" s="38"/>
      <c r="C133" s="39"/>
      <c r="D133" s="53"/>
      <c r="E133" s="41"/>
      <c r="F133" s="43"/>
      <c r="G133" s="42"/>
    </row>
    <row r="134" spans="2:7" ht="15">
      <c r="B134" s="48"/>
      <c r="C134" s="49"/>
      <c r="D134" s="50"/>
      <c r="E134" s="49"/>
      <c r="F134" s="51"/>
      <c r="G134" s="52"/>
    </row>
    <row r="135" spans="2:7">
      <c r="B135" s="38"/>
      <c r="C135" s="39"/>
      <c r="D135" s="55"/>
      <c r="E135" s="41"/>
      <c r="F135" s="43"/>
      <c r="G135" s="42"/>
    </row>
    <row r="136" spans="2:7" ht="15">
      <c r="B136" s="48"/>
      <c r="C136" s="49"/>
      <c r="D136" s="50"/>
      <c r="E136" s="49"/>
      <c r="F136" s="51"/>
      <c r="G136" s="52"/>
    </row>
    <row r="137" spans="2:7">
      <c r="B137" s="38"/>
      <c r="C137" s="39"/>
      <c r="D137" s="55"/>
      <c r="E137" s="41"/>
      <c r="F137" s="43"/>
      <c r="G137" s="42"/>
    </row>
    <row r="138" spans="2:7" ht="15">
      <c r="B138" s="48"/>
      <c r="C138" s="49"/>
      <c r="D138" s="50"/>
      <c r="E138" s="49"/>
      <c r="F138" s="51"/>
      <c r="G138" s="52"/>
    </row>
    <row r="139" spans="2:7">
      <c r="B139" s="38"/>
      <c r="C139" s="39"/>
      <c r="D139" s="55"/>
      <c r="E139" s="41"/>
      <c r="F139" s="43"/>
      <c r="G139" s="42"/>
    </row>
    <row r="140" spans="2:7" ht="15">
      <c r="B140" s="48"/>
      <c r="C140" s="49"/>
      <c r="D140" s="50"/>
      <c r="E140" s="49"/>
      <c r="F140" s="51"/>
      <c r="G140" s="52"/>
    </row>
    <row r="141" spans="2:7">
      <c r="B141" s="38"/>
      <c r="C141" s="39"/>
      <c r="D141" s="55"/>
      <c r="E141" s="41"/>
      <c r="F141" s="43"/>
      <c r="G141" s="42"/>
    </row>
    <row r="142" spans="2:7" ht="18">
      <c r="B142" s="47"/>
      <c r="C142" s="47"/>
      <c r="D142" s="47"/>
      <c r="E142" s="58"/>
      <c r="F142" s="59"/>
      <c r="G142" s="58"/>
    </row>
    <row r="143" spans="2:7" ht="18">
      <c r="B143" s="47"/>
      <c r="C143" s="47"/>
      <c r="D143" s="47"/>
      <c r="E143" s="217"/>
      <c r="F143" s="217"/>
      <c r="G143" s="217"/>
    </row>
    <row r="144" spans="2:7">
      <c r="B144" s="38"/>
      <c r="C144" s="39"/>
      <c r="D144" s="40"/>
      <c r="E144" s="41"/>
      <c r="F144" s="43"/>
      <c r="G144" s="42"/>
    </row>
    <row r="145" spans="2:7" ht="18">
      <c r="B145" s="214"/>
      <c r="C145" s="214"/>
      <c r="D145" s="214"/>
      <c r="E145" s="214"/>
      <c r="F145" s="214"/>
      <c r="G145" s="214"/>
    </row>
    <row r="146" spans="2:7" ht="18">
      <c r="B146" s="60"/>
      <c r="C146" s="60"/>
      <c r="D146" s="60"/>
      <c r="E146" s="60"/>
      <c r="F146" s="61"/>
      <c r="G146" s="60"/>
    </row>
    <row r="147" spans="2:7" ht="15">
      <c r="B147" s="48"/>
      <c r="C147" s="49"/>
      <c r="D147" s="50"/>
      <c r="E147" s="49"/>
      <c r="F147" s="51"/>
      <c r="G147" s="52"/>
    </row>
    <row r="148" spans="2:7">
      <c r="B148" s="38"/>
      <c r="C148" s="39"/>
      <c r="D148" s="53"/>
      <c r="E148" s="41"/>
      <c r="F148" s="43"/>
      <c r="G148" s="42"/>
    </row>
    <row r="149" spans="2:7" ht="15">
      <c r="B149" s="48"/>
      <c r="C149" s="49"/>
      <c r="D149" s="50"/>
      <c r="E149" s="49"/>
      <c r="F149" s="51"/>
      <c r="G149" s="52"/>
    </row>
    <row r="150" spans="2:7">
      <c r="B150" s="38"/>
      <c r="C150" s="39"/>
      <c r="D150" s="53"/>
      <c r="E150" s="41"/>
      <c r="F150" s="43"/>
      <c r="G150" s="42"/>
    </row>
    <row r="151" spans="2:7" ht="15">
      <c r="B151" s="48"/>
      <c r="C151" s="49"/>
      <c r="D151" s="50"/>
      <c r="E151" s="49"/>
      <c r="F151" s="51"/>
      <c r="G151" s="52"/>
    </row>
    <row r="152" spans="2:7">
      <c r="B152" s="38"/>
      <c r="C152" s="39"/>
      <c r="D152" s="56"/>
      <c r="E152" s="41"/>
      <c r="F152" s="54"/>
      <c r="G152" s="42"/>
    </row>
    <row r="153" spans="2:7" ht="18">
      <c r="B153" s="47"/>
      <c r="C153" s="47"/>
      <c r="D153" s="47"/>
      <c r="E153" s="58"/>
      <c r="F153" s="59"/>
      <c r="G153" s="58"/>
    </row>
    <row r="154" spans="2:7" ht="18">
      <c r="B154" s="47"/>
      <c r="C154" s="47"/>
      <c r="D154" s="47"/>
      <c r="E154" s="217"/>
      <c r="F154" s="217"/>
      <c r="G154" s="217"/>
    </row>
    <row r="155" spans="2:7" ht="18">
      <c r="B155" s="47"/>
      <c r="C155" s="47"/>
      <c r="D155" s="47"/>
      <c r="E155" s="58"/>
      <c r="F155" s="59"/>
      <c r="G155" s="58"/>
    </row>
    <row r="156" spans="2:7" ht="18">
      <c r="B156" s="214"/>
      <c r="C156" s="214"/>
      <c r="D156" s="214"/>
      <c r="E156" s="214"/>
      <c r="F156" s="214"/>
      <c r="G156" s="214"/>
    </row>
    <row r="157" spans="2:7" ht="18">
      <c r="B157" s="60"/>
      <c r="C157" s="60"/>
      <c r="D157" s="60"/>
      <c r="E157" s="60"/>
      <c r="F157" s="61"/>
      <c r="G157" s="60"/>
    </row>
    <row r="158" spans="2:7" ht="15">
      <c r="B158" s="48"/>
      <c r="C158" s="49"/>
      <c r="D158" s="50"/>
      <c r="E158" s="49"/>
      <c r="F158" s="51"/>
      <c r="G158" s="52"/>
    </row>
    <row r="159" spans="2:7">
      <c r="B159" s="38"/>
      <c r="C159" s="39"/>
      <c r="D159" s="53"/>
      <c r="E159" s="41"/>
      <c r="F159" s="43"/>
      <c r="G159" s="42"/>
    </row>
    <row r="160" spans="2:7" ht="15">
      <c r="B160" s="48"/>
      <c r="C160" s="49"/>
      <c r="D160" s="50"/>
      <c r="E160" s="49"/>
      <c r="F160" s="51"/>
      <c r="G160" s="52"/>
    </row>
    <row r="161" spans="2:7">
      <c r="B161" s="38"/>
      <c r="C161" s="39"/>
      <c r="D161" s="53"/>
      <c r="E161" s="41"/>
      <c r="F161" s="43"/>
      <c r="G161" s="42"/>
    </row>
    <row r="162" spans="2:7" ht="15">
      <c r="B162" s="48"/>
      <c r="C162" s="49"/>
      <c r="D162" s="50"/>
      <c r="E162" s="49"/>
      <c r="F162" s="51"/>
      <c r="G162" s="52"/>
    </row>
    <row r="163" spans="2:7">
      <c r="B163" s="38"/>
      <c r="C163" s="39"/>
      <c r="D163" s="53"/>
      <c r="E163" s="41"/>
      <c r="F163" s="43"/>
      <c r="G163" s="42"/>
    </row>
    <row r="164" spans="2:7" ht="15">
      <c r="B164" s="48"/>
      <c r="C164" s="49"/>
      <c r="D164" s="50"/>
      <c r="E164" s="49"/>
      <c r="F164" s="51"/>
      <c r="G164" s="52"/>
    </row>
    <row r="165" spans="2:7">
      <c r="B165" s="38"/>
      <c r="C165" s="39"/>
      <c r="D165" s="53"/>
      <c r="E165" s="41"/>
      <c r="F165" s="43"/>
      <c r="G165" s="42"/>
    </row>
    <row r="166" spans="2:7" ht="15">
      <c r="B166" s="48"/>
      <c r="C166" s="49"/>
      <c r="D166" s="50"/>
      <c r="E166" s="49"/>
      <c r="F166" s="51"/>
      <c r="G166" s="52"/>
    </row>
    <row r="167" spans="2:7">
      <c r="B167" s="38"/>
      <c r="C167" s="39"/>
      <c r="D167" s="53"/>
      <c r="E167" s="41"/>
      <c r="F167" s="43"/>
      <c r="G167" s="42"/>
    </row>
    <row r="168" spans="2:7" ht="15">
      <c r="B168" s="48"/>
      <c r="C168" s="49"/>
      <c r="D168" s="50"/>
      <c r="E168" s="49"/>
      <c r="F168" s="51"/>
      <c r="G168" s="52"/>
    </row>
    <row r="169" spans="2:7">
      <c r="B169" s="38"/>
      <c r="C169" s="39"/>
      <c r="D169" s="53"/>
      <c r="E169" s="41"/>
      <c r="F169" s="43"/>
      <c r="G169" s="42"/>
    </row>
    <row r="170" spans="2:7" ht="15">
      <c r="B170" s="48"/>
      <c r="C170" s="49"/>
      <c r="D170" s="50"/>
      <c r="E170" s="49"/>
      <c r="F170" s="51"/>
      <c r="G170" s="52"/>
    </row>
    <row r="171" spans="2:7">
      <c r="B171" s="38"/>
      <c r="C171" s="39"/>
      <c r="D171" s="53"/>
      <c r="E171" s="41"/>
      <c r="F171" s="43"/>
      <c r="G171" s="42"/>
    </row>
    <row r="172" spans="2:7" ht="18">
      <c r="B172" s="62"/>
      <c r="C172" s="62"/>
      <c r="D172" s="63"/>
      <c r="E172" s="62"/>
      <c r="F172" s="64"/>
      <c r="G172" s="62"/>
    </row>
    <row r="173" spans="2:7" ht="18">
      <c r="B173" s="62"/>
      <c r="C173" s="62"/>
      <c r="D173" s="63"/>
      <c r="E173" s="217"/>
      <c r="F173" s="217"/>
      <c r="G173" s="217"/>
    </row>
    <row r="174" spans="2:7" ht="18">
      <c r="B174" s="62"/>
      <c r="C174" s="62"/>
      <c r="D174" s="63"/>
      <c r="E174" s="62"/>
      <c r="F174" s="64"/>
      <c r="G174" s="62"/>
    </row>
    <row r="175" spans="2:7" ht="18">
      <c r="B175" s="214"/>
      <c r="C175" s="214"/>
      <c r="D175" s="214"/>
      <c r="E175" s="214"/>
      <c r="F175" s="214"/>
      <c r="G175" s="214"/>
    </row>
    <row r="176" spans="2:7" ht="18">
      <c r="B176" s="60"/>
      <c r="C176" s="60"/>
      <c r="D176" s="60"/>
      <c r="E176" s="60"/>
      <c r="F176" s="61"/>
      <c r="G176" s="60"/>
    </row>
    <row r="177" spans="2:7" ht="15">
      <c r="B177" s="48"/>
      <c r="C177" s="49"/>
      <c r="D177" s="50"/>
      <c r="E177" s="49"/>
      <c r="F177" s="51"/>
      <c r="G177" s="52"/>
    </row>
    <row r="178" spans="2:7">
      <c r="B178" s="38"/>
      <c r="C178" s="39"/>
      <c r="D178" s="53"/>
      <c r="E178" s="41"/>
      <c r="F178" s="43"/>
      <c r="G178" s="42"/>
    </row>
    <row r="179" spans="2:7" ht="15">
      <c r="B179" s="48"/>
      <c r="C179" s="49"/>
      <c r="D179" s="50"/>
      <c r="E179" s="49"/>
      <c r="F179" s="51"/>
      <c r="G179" s="52"/>
    </row>
    <row r="180" spans="2:7">
      <c r="B180" s="38"/>
      <c r="C180" s="39"/>
      <c r="D180" s="53"/>
      <c r="E180" s="41"/>
      <c r="F180" s="43"/>
      <c r="G180" s="42"/>
    </row>
    <row r="181" spans="2:7" ht="15">
      <c r="B181" s="48"/>
      <c r="C181" s="49"/>
      <c r="D181" s="50"/>
      <c r="E181" s="49"/>
      <c r="F181" s="51"/>
      <c r="G181" s="52"/>
    </row>
    <row r="182" spans="2:7">
      <c r="B182" s="38"/>
      <c r="C182" s="39"/>
      <c r="D182" s="53"/>
      <c r="E182" s="41"/>
      <c r="F182" s="43"/>
      <c r="G182" s="42"/>
    </row>
    <row r="183" spans="2:7" ht="15">
      <c r="B183" s="48"/>
      <c r="C183" s="49"/>
      <c r="D183" s="50"/>
      <c r="E183" s="49"/>
      <c r="F183" s="51"/>
      <c r="G183" s="52"/>
    </row>
    <row r="184" spans="2:7">
      <c r="B184" s="38"/>
      <c r="C184" s="39"/>
      <c r="D184" s="53"/>
      <c r="E184" s="41"/>
      <c r="F184" s="43"/>
      <c r="G184" s="42"/>
    </row>
    <row r="185" spans="2:7" ht="15">
      <c r="B185" s="48"/>
      <c r="C185" s="49"/>
      <c r="D185" s="50"/>
      <c r="E185" s="49"/>
      <c r="F185" s="51"/>
      <c r="G185" s="52"/>
    </row>
    <row r="186" spans="2:7">
      <c r="B186" s="38"/>
      <c r="C186" s="39"/>
      <c r="D186" s="53"/>
      <c r="E186" s="41"/>
      <c r="F186" s="43"/>
      <c r="G186" s="42"/>
    </row>
    <row r="187" spans="2:7" ht="15">
      <c r="B187" s="48"/>
      <c r="C187" s="49"/>
      <c r="D187" s="50"/>
      <c r="E187" s="49"/>
      <c r="F187" s="51"/>
      <c r="G187" s="52"/>
    </row>
    <row r="188" spans="2:7">
      <c r="B188" s="38"/>
      <c r="C188" s="39"/>
      <c r="D188" s="53"/>
      <c r="E188" s="41"/>
      <c r="F188" s="43"/>
      <c r="G188" s="42"/>
    </row>
    <row r="189" spans="2:7" ht="15">
      <c r="B189" s="48"/>
      <c r="C189" s="49"/>
      <c r="D189" s="50"/>
      <c r="E189" s="49"/>
      <c r="F189" s="51"/>
      <c r="G189" s="52"/>
    </row>
    <row r="190" spans="2:7">
      <c r="B190" s="38"/>
      <c r="C190" s="39"/>
      <c r="D190" s="53"/>
      <c r="E190" s="41"/>
      <c r="F190" s="43"/>
      <c r="G190" s="42"/>
    </row>
    <row r="191" spans="2:7" ht="15">
      <c r="B191" s="48"/>
      <c r="C191" s="49"/>
      <c r="D191" s="50"/>
      <c r="E191" s="49"/>
      <c r="F191" s="51"/>
      <c r="G191" s="52"/>
    </row>
    <row r="192" spans="2:7">
      <c r="B192" s="38"/>
      <c r="C192" s="39"/>
      <c r="D192" s="53"/>
      <c r="E192" s="41"/>
      <c r="F192" s="43"/>
      <c r="G192" s="42"/>
    </row>
    <row r="193" spans="2:7" ht="18">
      <c r="B193" s="62"/>
      <c r="C193" s="62"/>
      <c r="D193" s="63"/>
      <c r="E193" s="62"/>
      <c r="F193" s="64"/>
      <c r="G193" s="62"/>
    </row>
    <row r="194" spans="2:7" ht="18">
      <c r="B194" s="62"/>
      <c r="C194" s="62"/>
      <c r="D194" s="63"/>
      <c r="E194" s="217"/>
      <c r="F194" s="217"/>
      <c r="G194" s="217"/>
    </row>
    <row r="195" spans="2:7" ht="18">
      <c r="B195" s="62"/>
      <c r="C195" s="62"/>
      <c r="D195" s="63"/>
      <c r="E195" s="62"/>
      <c r="F195" s="64"/>
      <c r="G195" s="62"/>
    </row>
    <row r="196" spans="2:7" ht="18">
      <c r="B196" s="214"/>
      <c r="C196" s="214"/>
      <c r="D196" s="214"/>
      <c r="E196" s="214"/>
      <c r="F196" s="214"/>
      <c r="G196" s="214"/>
    </row>
    <row r="197" spans="2:7" ht="18">
      <c r="B197" s="60"/>
      <c r="C197" s="60"/>
      <c r="D197" s="60"/>
      <c r="E197" s="60"/>
      <c r="F197" s="61"/>
      <c r="G197" s="60"/>
    </row>
    <row r="198" spans="2:7" ht="15">
      <c r="B198" s="48"/>
      <c r="C198" s="49"/>
      <c r="D198" s="50"/>
      <c r="E198" s="49"/>
      <c r="F198" s="51"/>
      <c r="G198" s="52"/>
    </row>
    <row r="199" spans="2:7">
      <c r="B199" s="38"/>
      <c r="C199" s="39"/>
      <c r="D199" s="53"/>
      <c r="E199" s="41"/>
      <c r="F199" s="43"/>
      <c r="G199" s="42"/>
    </row>
    <row r="200" spans="2:7" ht="18">
      <c r="B200" s="47"/>
      <c r="C200" s="47"/>
      <c r="D200" s="47"/>
      <c r="E200" s="58"/>
      <c r="F200" s="59"/>
      <c r="G200" s="58"/>
    </row>
    <row r="201" spans="2:7" ht="18">
      <c r="B201" s="47"/>
      <c r="C201" s="47"/>
      <c r="D201" s="65"/>
      <c r="E201" s="217"/>
      <c r="F201" s="217"/>
      <c r="G201" s="217"/>
    </row>
    <row r="202" spans="2:7" ht="18">
      <c r="B202" s="47"/>
      <c r="C202" s="47"/>
      <c r="D202" s="47"/>
      <c r="E202" s="58"/>
      <c r="F202" s="59"/>
      <c r="G202" s="58"/>
    </row>
    <row r="203" spans="2:7" ht="18">
      <c r="B203" s="214"/>
      <c r="C203" s="214"/>
      <c r="D203" s="214"/>
      <c r="E203" s="214"/>
      <c r="F203" s="214"/>
      <c r="G203" s="214"/>
    </row>
    <row r="204" spans="2:7" ht="18">
      <c r="B204" s="60"/>
      <c r="C204" s="60"/>
      <c r="D204" s="60"/>
      <c r="E204" s="60"/>
      <c r="F204" s="61"/>
      <c r="G204" s="60"/>
    </row>
    <row r="205" spans="2:7" ht="15">
      <c r="B205" s="48"/>
      <c r="C205" s="49"/>
      <c r="D205" s="50"/>
      <c r="E205" s="49"/>
      <c r="F205" s="51"/>
      <c r="G205" s="52"/>
    </row>
    <row r="206" spans="2:7">
      <c r="B206" s="38"/>
      <c r="C206" s="39"/>
      <c r="D206" s="53"/>
      <c r="E206" s="41"/>
      <c r="F206" s="43"/>
      <c r="G206" s="42"/>
    </row>
    <row r="207" spans="2:7" ht="15">
      <c r="B207" s="48"/>
      <c r="C207" s="49"/>
      <c r="D207" s="50"/>
      <c r="E207" s="49"/>
      <c r="F207" s="51"/>
      <c r="G207" s="52"/>
    </row>
    <row r="208" spans="2:7">
      <c r="B208" s="38"/>
      <c r="C208" s="39"/>
      <c r="D208" s="53"/>
      <c r="E208" s="41"/>
      <c r="F208" s="43"/>
      <c r="G208" s="42"/>
    </row>
    <row r="209" spans="2:7" ht="15">
      <c r="B209" s="48"/>
      <c r="C209" s="49"/>
      <c r="D209" s="50"/>
      <c r="E209" s="49"/>
      <c r="F209" s="51"/>
      <c r="G209" s="52"/>
    </row>
    <row r="210" spans="2:7">
      <c r="B210" s="38"/>
      <c r="C210" s="39"/>
      <c r="D210" s="53"/>
      <c r="E210" s="41"/>
      <c r="F210" s="43"/>
      <c r="G210" s="42"/>
    </row>
    <row r="211" spans="2:7" ht="15">
      <c r="B211" s="48"/>
      <c r="C211" s="49"/>
      <c r="D211" s="50"/>
      <c r="E211" s="49"/>
      <c r="F211" s="51"/>
      <c r="G211" s="52"/>
    </row>
    <row r="212" spans="2:7">
      <c r="B212" s="38"/>
      <c r="C212" s="39"/>
      <c r="D212" s="53"/>
      <c r="E212" s="41"/>
      <c r="F212" s="43"/>
      <c r="G212" s="42"/>
    </row>
    <row r="213" spans="2:7" ht="15">
      <c r="B213" s="48"/>
      <c r="C213" s="49"/>
      <c r="D213" s="50"/>
      <c r="E213" s="49"/>
      <c r="F213" s="51"/>
      <c r="G213" s="52"/>
    </row>
    <row r="214" spans="2:7">
      <c r="B214" s="38"/>
      <c r="C214" s="39"/>
      <c r="D214" s="53"/>
      <c r="E214" s="41"/>
      <c r="F214" s="43"/>
      <c r="G214" s="42"/>
    </row>
    <row r="215" spans="2:7" ht="15">
      <c r="B215" s="48"/>
      <c r="C215" s="49"/>
      <c r="D215" s="50"/>
      <c r="E215" s="49"/>
      <c r="F215" s="51"/>
      <c r="G215" s="52"/>
    </row>
    <row r="216" spans="2:7">
      <c r="B216" s="38"/>
      <c r="C216" s="39"/>
      <c r="D216" s="53"/>
      <c r="E216" s="41"/>
      <c r="F216" s="43"/>
      <c r="G216" s="42"/>
    </row>
    <row r="217" spans="2:7" ht="15">
      <c r="B217" s="48"/>
      <c r="C217" s="49"/>
      <c r="D217" s="50"/>
      <c r="E217" s="49"/>
      <c r="F217" s="51"/>
      <c r="G217" s="52"/>
    </row>
    <row r="218" spans="2:7">
      <c r="B218" s="38"/>
      <c r="C218" s="39"/>
      <c r="D218" s="53"/>
      <c r="E218" s="41"/>
      <c r="F218" s="43"/>
      <c r="G218" s="42"/>
    </row>
    <row r="219" spans="2:7" ht="18">
      <c r="B219" s="47"/>
      <c r="C219" s="47"/>
      <c r="D219" s="47"/>
      <c r="E219" s="58"/>
      <c r="F219" s="59"/>
      <c r="G219" s="58"/>
    </row>
    <row r="220" spans="2:7" ht="18">
      <c r="B220" s="47"/>
      <c r="C220" s="47"/>
      <c r="D220" s="47"/>
      <c r="E220" s="217"/>
      <c r="F220" s="217"/>
      <c r="G220" s="217"/>
    </row>
    <row r="221" spans="2:7" ht="18">
      <c r="B221" s="47"/>
      <c r="C221" s="47"/>
      <c r="D221" s="47"/>
      <c r="E221" s="58"/>
      <c r="F221" s="59"/>
      <c r="G221" s="58"/>
    </row>
    <row r="222" spans="2:7" ht="18">
      <c r="B222" s="214"/>
      <c r="C222" s="214"/>
      <c r="D222" s="214"/>
      <c r="E222" s="214"/>
      <c r="F222" s="214"/>
      <c r="G222" s="214"/>
    </row>
    <row r="223" spans="2:7" ht="18">
      <c r="B223" s="60"/>
      <c r="C223" s="60"/>
      <c r="D223" s="60"/>
      <c r="E223" s="60"/>
      <c r="F223" s="61"/>
      <c r="G223" s="60"/>
    </row>
    <row r="224" spans="2:7" ht="15">
      <c r="B224" s="48"/>
      <c r="C224" s="49"/>
      <c r="D224" s="50"/>
      <c r="E224" s="49"/>
      <c r="F224" s="51"/>
      <c r="G224" s="52"/>
    </row>
    <row r="225" spans="2:7">
      <c r="B225" s="38"/>
      <c r="C225" s="39"/>
      <c r="D225" s="53"/>
      <c r="E225" s="41"/>
      <c r="F225" s="43"/>
      <c r="G225" s="42"/>
    </row>
    <row r="226" spans="2:7" ht="15">
      <c r="B226" s="48"/>
      <c r="C226" s="49"/>
      <c r="D226" s="50"/>
      <c r="E226" s="49"/>
      <c r="F226" s="51"/>
      <c r="G226" s="52"/>
    </row>
    <row r="227" spans="2:7">
      <c r="B227" s="38"/>
      <c r="C227" s="39"/>
      <c r="D227" s="53"/>
      <c r="E227" s="41"/>
      <c r="F227" s="43"/>
      <c r="G227" s="42"/>
    </row>
    <row r="228" spans="2:7" ht="15">
      <c r="B228" s="48"/>
      <c r="C228" s="49"/>
      <c r="D228" s="50"/>
      <c r="E228" s="49"/>
      <c r="F228" s="51"/>
      <c r="G228" s="52"/>
    </row>
    <row r="229" spans="2:7">
      <c r="B229" s="38"/>
      <c r="C229" s="39"/>
      <c r="D229" s="53"/>
      <c r="E229" s="41"/>
      <c r="F229" s="43"/>
      <c r="G229" s="42"/>
    </row>
    <row r="230" spans="2:7" ht="15">
      <c r="B230" s="48"/>
      <c r="C230" s="49"/>
      <c r="D230" s="50"/>
      <c r="E230" s="49"/>
      <c r="F230" s="51"/>
      <c r="G230" s="52"/>
    </row>
    <row r="231" spans="2:7">
      <c r="B231" s="38"/>
      <c r="C231" s="39"/>
      <c r="D231" s="53"/>
      <c r="E231" s="41"/>
      <c r="F231" s="43"/>
      <c r="G231" s="42"/>
    </row>
    <row r="232" spans="2:7" ht="15">
      <c r="B232" s="48"/>
      <c r="C232" s="49"/>
      <c r="D232" s="50"/>
      <c r="E232" s="49"/>
      <c r="F232" s="51"/>
      <c r="G232" s="52"/>
    </row>
    <row r="233" spans="2:7">
      <c r="B233" s="38"/>
      <c r="C233" s="39"/>
      <c r="D233" s="53"/>
      <c r="E233" s="41"/>
      <c r="F233" s="43"/>
      <c r="G233" s="42"/>
    </row>
    <row r="234" spans="2:7" ht="15">
      <c r="B234" s="48"/>
      <c r="C234" s="49"/>
      <c r="D234" s="50"/>
      <c r="E234" s="49"/>
      <c r="F234" s="51"/>
      <c r="G234" s="52"/>
    </row>
    <row r="235" spans="2:7">
      <c r="B235" s="38"/>
      <c r="C235" s="39"/>
      <c r="D235" s="53"/>
      <c r="E235" s="41"/>
      <c r="F235" s="43"/>
      <c r="G235" s="42"/>
    </row>
    <row r="236" spans="2:7" ht="15">
      <c r="B236" s="48"/>
      <c r="C236" s="49"/>
      <c r="D236" s="50"/>
      <c r="E236" s="49"/>
      <c r="F236" s="51"/>
      <c r="G236" s="52"/>
    </row>
    <row r="237" spans="2:7">
      <c r="B237" s="38"/>
      <c r="C237" s="39"/>
      <c r="D237" s="53"/>
      <c r="E237" s="41"/>
      <c r="F237" s="43"/>
      <c r="G237" s="42"/>
    </row>
    <row r="238" spans="2:7" ht="15">
      <c r="B238" s="48"/>
      <c r="C238" s="49"/>
      <c r="D238" s="50"/>
      <c r="E238" s="49"/>
      <c r="F238" s="51"/>
      <c r="G238" s="52"/>
    </row>
    <row r="239" spans="2:7">
      <c r="B239" s="38"/>
      <c r="C239" s="39"/>
      <c r="D239" s="53"/>
      <c r="E239" s="41"/>
      <c r="F239" s="43"/>
      <c r="G239" s="42"/>
    </row>
    <row r="240" spans="2:7" ht="15">
      <c r="B240" s="48"/>
      <c r="C240" s="49"/>
      <c r="D240" s="50"/>
      <c r="E240" s="49"/>
      <c r="F240" s="51"/>
      <c r="G240" s="52"/>
    </row>
    <row r="241" spans="2:7">
      <c r="B241" s="38"/>
      <c r="C241" s="39"/>
      <c r="D241" s="53"/>
      <c r="E241" s="41"/>
      <c r="F241" s="43"/>
      <c r="G241" s="42"/>
    </row>
    <row r="242" spans="2:7" ht="18">
      <c r="B242" s="47"/>
      <c r="C242" s="47"/>
      <c r="D242" s="47"/>
      <c r="E242" s="58"/>
      <c r="F242" s="59"/>
      <c r="G242" s="58"/>
    </row>
    <row r="243" spans="2:7" ht="18">
      <c r="B243" s="47"/>
      <c r="C243" s="47"/>
      <c r="D243" s="47"/>
      <c r="E243" s="217"/>
      <c r="F243" s="217"/>
      <c r="G243" s="217"/>
    </row>
    <row r="244" spans="2:7" ht="18">
      <c r="B244" s="47"/>
      <c r="C244" s="47"/>
      <c r="D244" s="47"/>
      <c r="E244" s="58"/>
      <c r="F244" s="59"/>
      <c r="G244" s="58"/>
    </row>
    <row r="245" spans="2:7" ht="18">
      <c r="B245" s="214"/>
      <c r="C245" s="214"/>
      <c r="D245" s="214"/>
      <c r="E245" s="214"/>
      <c r="F245" s="214"/>
      <c r="G245" s="214"/>
    </row>
    <row r="246" spans="2:7" ht="18">
      <c r="B246" s="60"/>
      <c r="C246" s="60"/>
      <c r="D246" s="60"/>
      <c r="E246" s="60"/>
      <c r="F246" s="61"/>
      <c r="G246" s="60"/>
    </row>
    <row r="247" spans="2:7" ht="15">
      <c r="B247" s="48"/>
      <c r="C247" s="49"/>
      <c r="D247" s="50"/>
      <c r="E247" s="49"/>
      <c r="F247" s="51"/>
      <c r="G247" s="52"/>
    </row>
    <row r="248" spans="2:7">
      <c r="B248" s="38"/>
      <c r="C248" s="39"/>
      <c r="D248" s="53"/>
      <c r="E248" s="41"/>
      <c r="F248" s="43"/>
      <c r="G248" s="42"/>
    </row>
    <row r="249" spans="2:7" ht="15">
      <c r="B249" s="48"/>
      <c r="C249" s="49"/>
      <c r="D249" s="50"/>
      <c r="E249" s="49"/>
      <c r="F249" s="51"/>
      <c r="G249" s="52"/>
    </row>
    <row r="250" spans="2:7">
      <c r="B250" s="38"/>
      <c r="C250" s="39"/>
      <c r="D250" s="53"/>
      <c r="E250" s="41"/>
      <c r="F250" s="43"/>
      <c r="G250" s="42"/>
    </row>
    <row r="251" spans="2:7" ht="15">
      <c r="B251" s="57"/>
      <c r="C251" s="49"/>
      <c r="D251" s="50"/>
      <c r="E251" s="49"/>
      <c r="F251" s="51"/>
      <c r="G251" s="52"/>
    </row>
    <row r="252" spans="2:7">
      <c r="B252" s="38"/>
      <c r="C252" s="39"/>
      <c r="D252" s="55"/>
      <c r="E252" s="41"/>
      <c r="F252" s="43"/>
      <c r="G252" s="42"/>
    </row>
    <row r="253" spans="2:7" ht="15">
      <c r="B253" s="57"/>
      <c r="C253" s="49"/>
      <c r="D253" s="50"/>
      <c r="E253" s="49"/>
      <c r="F253" s="51"/>
      <c r="G253" s="52"/>
    </row>
    <row r="254" spans="2:7">
      <c r="B254" s="38"/>
      <c r="C254" s="39"/>
      <c r="D254" s="53"/>
      <c r="E254" s="41"/>
      <c r="F254" s="43"/>
      <c r="G254" s="42"/>
    </row>
    <row r="255" spans="2:7" ht="15">
      <c r="B255" s="57"/>
      <c r="C255" s="49"/>
      <c r="D255" s="50"/>
      <c r="E255" s="49"/>
      <c r="F255" s="51"/>
      <c r="G255" s="52"/>
    </row>
    <row r="256" spans="2:7">
      <c r="B256" s="38"/>
      <c r="C256" s="39"/>
      <c r="D256" s="53"/>
      <c r="E256" s="41"/>
      <c r="F256" s="43"/>
      <c r="G256" s="42"/>
    </row>
    <row r="257" spans="2:7" ht="15">
      <c r="B257" s="48"/>
      <c r="C257" s="49"/>
      <c r="D257" s="50"/>
      <c r="E257" s="49"/>
      <c r="F257" s="51"/>
      <c r="G257" s="52"/>
    </row>
    <row r="258" spans="2:7">
      <c r="B258" s="38"/>
      <c r="C258" s="39"/>
      <c r="D258" s="56"/>
      <c r="E258" s="41"/>
      <c r="F258" s="43"/>
      <c r="G258" s="42"/>
    </row>
    <row r="259" spans="2:7" ht="15">
      <c r="B259" s="57"/>
      <c r="C259" s="49"/>
      <c r="D259" s="50"/>
      <c r="E259" s="49"/>
      <c r="F259" s="51"/>
      <c r="G259" s="52"/>
    </row>
    <row r="260" spans="2:7">
      <c r="B260" s="38"/>
      <c r="C260" s="39"/>
      <c r="D260" s="55"/>
      <c r="E260" s="41"/>
      <c r="F260" s="43"/>
      <c r="G260" s="42"/>
    </row>
    <row r="261" spans="2:7" ht="15">
      <c r="B261" s="48"/>
      <c r="C261" s="49"/>
      <c r="D261" s="50"/>
      <c r="E261" s="49"/>
      <c r="F261" s="51"/>
      <c r="G261" s="52"/>
    </row>
    <row r="262" spans="2:7">
      <c r="B262" s="38"/>
      <c r="C262" s="39"/>
      <c r="D262" s="53"/>
      <c r="E262" s="41"/>
      <c r="F262" s="43"/>
      <c r="G262" s="42"/>
    </row>
    <row r="263" spans="2:7" ht="15">
      <c r="B263" s="48"/>
      <c r="C263" s="49"/>
      <c r="D263" s="50"/>
      <c r="E263" s="49"/>
      <c r="F263" s="51"/>
      <c r="G263" s="52"/>
    </row>
    <row r="264" spans="2:7">
      <c r="B264" s="38"/>
      <c r="C264" s="39"/>
      <c r="D264" s="53"/>
      <c r="E264" s="41"/>
      <c r="F264" s="43"/>
      <c r="G264" s="42"/>
    </row>
    <row r="265" spans="2:7" ht="15">
      <c r="B265" s="48"/>
      <c r="C265" s="49"/>
      <c r="D265" s="50"/>
      <c r="E265" s="49"/>
      <c r="F265" s="51"/>
      <c r="G265" s="52"/>
    </row>
    <row r="266" spans="2:7">
      <c r="B266" s="38"/>
      <c r="C266" s="39"/>
      <c r="D266" s="53"/>
      <c r="E266" s="41"/>
      <c r="F266" s="43"/>
      <c r="G266" s="42"/>
    </row>
    <row r="267" spans="2:7" ht="18">
      <c r="B267" s="1"/>
      <c r="C267" s="1"/>
      <c r="D267" s="1"/>
      <c r="E267" s="4"/>
      <c r="F267" s="17"/>
      <c r="G267" s="4"/>
    </row>
    <row r="268" spans="2:7" ht="18">
      <c r="B268" s="1"/>
      <c r="C268" s="1"/>
      <c r="D268" s="1"/>
      <c r="E268" s="215"/>
      <c r="F268" s="215"/>
      <c r="G268" s="215"/>
    </row>
    <row r="269" spans="2:7" ht="18">
      <c r="B269" s="1"/>
      <c r="C269" s="1"/>
      <c r="D269" s="1"/>
      <c r="E269" s="4"/>
      <c r="F269" s="17"/>
      <c r="G269" s="4"/>
    </row>
    <row r="294" spans="2:7">
      <c r="B294" s="216"/>
      <c r="C294" s="216"/>
      <c r="D294" s="216"/>
      <c r="E294" s="216"/>
      <c r="F294" s="216"/>
      <c r="G294" s="216"/>
    </row>
    <row r="295" spans="2:7">
      <c r="B295" s="87"/>
      <c r="C295" s="87"/>
      <c r="D295" s="8"/>
      <c r="E295" s="9"/>
      <c r="F295" s="19"/>
      <c r="G295" s="11"/>
    </row>
    <row r="296" spans="2:7">
      <c r="B296" s="86"/>
      <c r="C296" s="86"/>
      <c r="D296" s="8"/>
      <c r="E296" s="9"/>
      <c r="F296" s="19"/>
      <c r="G296" s="10"/>
    </row>
    <row r="297" spans="2:7">
      <c r="B297" s="86"/>
      <c r="C297" s="86"/>
      <c r="D297" s="8"/>
      <c r="E297" s="9"/>
      <c r="F297" s="19"/>
      <c r="G297" s="10"/>
    </row>
    <row r="298" spans="2:7">
      <c r="B298" s="86"/>
      <c r="C298" s="86"/>
      <c r="D298" s="8"/>
      <c r="E298" s="9"/>
      <c r="F298" s="19"/>
      <c r="G298" s="10"/>
    </row>
    <row r="299" spans="2:7">
      <c r="B299" s="86"/>
      <c r="C299" s="86"/>
      <c r="D299" s="8"/>
      <c r="E299" s="9"/>
      <c r="F299" s="19"/>
      <c r="G299" s="10"/>
    </row>
    <row r="300" spans="2:7">
      <c r="B300" s="86"/>
      <c r="C300" s="86"/>
      <c r="D300" s="8"/>
      <c r="E300" s="9"/>
      <c r="F300" s="19"/>
      <c r="G300" s="10"/>
    </row>
    <row r="301" spans="2:7">
      <c r="B301" s="86"/>
      <c r="C301" s="86"/>
      <c r="D301" s="8"/>
      <c r="E301" s="9"/>
      <c r="F301" s="19"/>
      <c r="G301" s="10"/>
    </row>
    <row r="302" spans="2:7">
      <c r="B302" s="86"/>
      <c r="C302" s="86"/>
      <c r="D302" s="8"/>
      <c r="E302" s="9"/>
      <c r="F302" s="19"/>
      <c r="G302" s="10"/>
    </row>
  </sheetData>
  <mergeCells count="36">
    <mergeCell ref="E268:G268"/>
    <mergeCell ref="B294:G294"/>
    <mergeCell ref="E201:G201"/>
    <mergeCell ref="B203:G203"/>
    <mergeCell ref="E220:G220"/>
    <mergeCell ref="B222:G222"/>
    <mergeCell ref="E243:G243"/>
    <mergeCell ref="B245:G245"/>
    <mergeCell ref="B196:G196"/>
    <mergeCell ref="B67:G67"/>
    <mergeCell ref="B68:G68"/>
    <mergeCell ref="E94:G94"/>
    <mergeCell ref="B96:G96"/>
    <mergeCell ref="E143:G143"/>
    <mergeCell ref="B145:G145"/>
    <mergeCell ref="E154:G154"/>
    <mergeCell ref="B156:G156"/>
    <mergeCell ref="E173:G173"/>
    <mergeCell ref="B175:G175"/>
    <mergeCell ref="E194:G194"/>
    <mergeCell ref="B66:G66"/>
    <mergeCell ref="E50:G50"/>
    <mergeCell ref="E44:G44"/>
    <mergeCell ref="B52:G52"/>
    <mergeCell ref="B53:G53"/>
    <mergeCell ref="B54:G54"/>
    <mergeCell ref="B64:G64"/>
    <mergeCell ref="B65:G65"/>
    <mergeCell ref="E36:G36"/>
    <mergeCell ref="E22:G22"/>
    <mergeCell ref="E16:G16"/>
    <mergeCell ref="B1:G1"/>
    <mergeCell ref="B2:G2"/>
    <mergeCell ref="B3:G3"/>
    <mergeCell ref="B4:G4"/>
    <mergeCell ref="B6:G6"/>
  </mergeCells>
  <printOptions horizontalCentered="1" verticalCentered="1"/>
  <pageMargins left="0" right="0" top="0" bottom="0" header="0" footer="0"/>
  <pageSetup paperSize="9" scale="39" orientation="portrait" verticalDpi="597" r:id="rId1"/>
  <headerFooter>
    <oddHeader>&amp;C&amp;G</oddHeader>
  </headerFooter>
  <rowBreaks count="8" manualBreakCount="8">
    <brk id="58" min="1" max="8" man="1"/>
    <brk id="75" min="1" max="7" man="1"/>
    <brk id="115" min="1" max="7" man="1"/>
    <brk id="155" min="1" max="7" man="1"/>
    <brk id="173" min="1" max="7" man="1"/>
    <brk id="188" min="1" max="7" man="1"/>
    <brk id="221" min="1" max="7" man="1"/>
    <brk id="255" min="1" max="7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8"/>
  <sheetViews>
    <sheetView zoomScale="40" zoomScaleNormal="40" zoomScaleSheetLayoutView="30" zoomScalePageLayoutView="85" workbookViewId="0">
      <selection activeCell="B54" sqref="B54"/>
    </sheetView>
  </sheetViews>
  <sheetFormatPr defaultRowHeight="25.5"/>
  <cols>
    <col min="1" max="1" width="7.25" style="21" customWidth="1"/>
    <col min="2" max="2" width="85.125" style="21" customWidth="1"/>
    <col min="3" max="3" width="30.75" style="21" bestFit="1" customWidth="1"/>
    <col min="4" max="9" width="27.625" style="21" bestFit="1" customWidth="1"/>
    <col min="10" max="16384" width="9" style="21"/>
  </cols>
  <sheetData>
    <row r="1" spans="1:9" ht="30" customHeight="1">
      <c r="A1" s="262" t="s">
        <v>13</v>
      </c>
      <c r="B1" s="262"/>
      <c r="C1" s="262"/>
      <c r="D1" s="262"/>
      <c r="E1" s="262"/>
      <c r="F1" s="262"/>
      <c r="G1" s="262"/>
      <c r="H1" s="262"/>
      <c r="I1" s="262"/>
    </row>
    <row r="2" spans="1:9" ht="30" customHeight="1">
      <c r="A2" s="22"/>
      <c r="B2" s="22"/>
      <c r="C2" s="22"/>
      <c r="D2" s="22"/>
      <c r="E2" s="22"/>
      <c r="F2" s="22"/>
      <c r="G2" s="22"/>
      <c r="H2" s="22"/>
      <c r="I2" s="22"/>
    </row>
    <row r="3" spans="1:9" ht="39.950000000000003" customHeight="1">
      <c r="A3" s="263" t="s">
        <v>52</v>
      </c>
      <c r="B3" s="264"/>
      <c r="C3" s="264"/>
      <c r="D3" s="264"/>
      <c r="E3" s="264"/>
      <c r="F3" s="264"/>
      <c r="G3" s="44"/>
      <c r="H3" s="44"/>
      <c r="I3" s="44"/>
    </row>
    <row r="4" spans="1:9" ht="39.950000000000003" customHeight="1">
      <c r="A4" s="265" t="s">
        <v>53</v>
      </c>
      <c r="B4" s="265"/>
      <c r="C4" s="265"/>
      <c r="D4" s="265"/>
      <c r="E4" s="265"/>
      <c r="F4" s="265"/>
      <c r="G4" s="45"/>
      <c r="H4" s="45"/>
      <c r="I4" s="45"/>
    </row>
    <row r="5" spans="1:9" ht="26.25">
      <c r="A5" s="266"/>
      <c r="B5" s="266"/>
      <c r="C5" s="266"/>
      <c r="D5" s="266"/>
      <c r="E5" s="266"/>
      <c r="F5" s="266"/>
      <c r="G5" s="74"/>
      <c r="H5" s="74"/>
      <c r="I5" s="74"/>
    </row>
    <row r="6" spans="1:9" ht="26.25">
      <c r="A6" s="267" t="s">
        <v>14</v>
      </c>
      <c r="B6" s="267"/>
      <c r="C6" s="75" t="s">
        <v>15</v>
      </c>
      <c r="D6" s="75" t="s">
        <v>19</v>
      </c>
      <c r="E6" s="75" t="s">
        <v>20</v>
      </c>
      <c r="F6" s="75" t="s">
        <v>21</v>
      </c>
      <c r="G6" s="75" t="s">
        <v>23</v>
      </c>
      <c r="H6" s="75" t="s">
        <v>24</v>
      </c>
      <c r="I6" s="75" t="s">
        <v>25</v>
      </c>
    </row>
    <row r="7" spans="1:9" ht="39.950000000000003" customHeight="1">
      <c r="A7" s="71">
        <v>1</v>
      </c>
      <c r="B7" s="255" t="str">
        <f>'PLANILHA ORÇAMENTARIA'!D8</f>
        <v>1.0- SERVIÇOS PRELIMINARES</v>
      </c>
      <c r="C7" s="256">
        <f>'PLANILHA ORÇAMENTARIA'!H16</f>
        <v>21950.617200000001</v>
      </c>
      <c r="D7" s="25">
        <v>0.5</v>
      </c>
      <c r="E7" s="25">
        <v>0.5</v>
      </c>
      <c r="F7" s="25">
        <v>0</v>
      </c>
      <c r="G7" s="25">
        <v>0</v>
      </c>
      <c r="H7" s="25">
        <v>0</v>
      </c>
      <c r="I7" s="25"/>
    </row>
    <row r="8" spans="1:9" ht="39.950000000000003" customHeight="1">
      <c r="A8" s="73"/>
      <c r="B8" s="255"/>
      <c r="C8" s="256"/>
      <c r="D8" s="26">
        <f>$C7*D7</f>
        <v>10975.3086</v>
      </c>
      <c r="E8" s="26">
        <f t="shared" ref="E8:I8" si="0">$C7*E7</f>
        <v>10975.3086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</row>
    <row r="9" spans="1:9" ht="39.950000000000003" customHeight="1">
      <c r="A9" s="71"/>
      <c r="B9" s="252" t="str">
        <f>'PLANILHA ORÇAMENTARIA'!D17</f>
        <v xml:space="preserve"> SERVIÇOS COMPLEMENTARES</v>
      </c>
      <c r="C9" s="254">
        <f>'PLANILHA ORÇAMENTARIA'!H22</f>
        <v>8407.3415999999997</v>
      </c>
      <c r="D9" s="23">
        <v>0.5</v>
      </c>
      <c r="E9" s="23">
        <v>0.5</v>
      </c>
      <c r="F9" s="23">
        <v>0</v>
      </c>
      <c r="G9" s="23">
        <v>0</v>
      </c>
      <c r="H9" s="23">
        <v>0</v>
      </c>
      <c r="I9" s="23">
        <f>E9</f>
        <v>0.5</v>
      </c>
    </row>
    <row r="10" spans="1:9" ht="39.950000000000003" customHeight="1">
      <c r="A10" s="73"/>
      <c r="B10" s="253"/>
      <c r="C10" s="254"/>
      <c r="D10" s="24">
        <f>$C9*D9</f>
        <v>4203.6707999999999</v>
      </c>
      <c r="E10" s="24"/>
      <c r="F10" s="24">
        <f t="shared" ref="F10:I10" si="1">$C9*F9</f>
        <v>0</v>
      </c>
      <c r="G10" s="24">
        <f t="shared" si="1"/>
        <v>0</v>
      </c>
      <c r="H10" s="24">
        <f t="shared" si="1"/>
        <v>0</v>
      </c>
      <c r="I10" s="24">
        <f>D10</f>
        <v>4203.6707999999999</v>
      </c>
    </row>
    <row r="11" spans="1:9" ht="39.950000000000003" customHeight="1">
      <c r="A11" s="71"/>
      <c r="B11" s="255" t="str">
        <f>'PLANILHA ORÇAMENTARIA'!D23</f>
        <v xml:space="preserve">3 - ESTRUTURA METALICA E DRENAGEM </v>
      </c>
      <c r="C11" s="256">
        <f>'PLANILHA ORÇAMENTARIA'!H36</f>
        <v>281343.25100000005</v>
      </c>
      <c r="D11" s="25"/>
      <c r="E11" s="25">
        <v>0.2</v>
      </c>
      <c r="F11" s="25">
        <v>0.2</v>
      </c>
      <c r="G11" s="25">
        <v>0.2</v>
      </c>
      <c r="H11" s="25">
        <v>0.2</v>
      </c>
      <c r="I11" s="25">
        <v>0.2</v>
      </c>
    </row>
    <row r="12" spans="1:9" ht="39.950000000000003" customHeight="1">
      <c r="A12" s="73"/>
      <c r="B12" s="255"/>
      <c r="C12" s="256"/>
      <c r="D12" s="26">
        <f t="shared" ref="D12:I12" si="2">$C11*D11</f>
        <v>0</v>
      </c>
      <c r="E12" s="26">
        <f t="shared" si="2"/>
        <v>56268.650200000011</v>
      </c>
      <c r="F12" s="26">
        <f t="shared" si="2"/>
        <v>56268.650200000011</v>
      </c>
      <c r="G12" s="26">
        <f t="shared" si="2"/>
        <v>56268.650200000011</v>
      </c>
      <c r="H12" s="26">
        <f t="shared" si="2"/>
        <v>56268.650200000011</v>
      </c>
      <c r="I12" s="26">
        <f t="shared" si="2"/>
        <v>56268.650200000011</v>
      </c>
    </row>
    <row r="13" spans="1:9" ht="39.950000000000003" customHeight="1">
      <c r="A13" s="71"/>
      <c r="B13" s="257" t="str">
        <f>'PLANILHA ORÇAMENTARIA'!D38</f>
        <v>4. DEMOLIÇÃO , CONSTRUÇÃO E REBAIXAMENTO DE CALÇADA</v>
      </c>
      <c r="C13" s="254">
        <f>'PLANILHA ORÇAMENTARIA'!H44</f>
        <v>79800.968099999998</v>
      </c>
      <c r="D13" s="23"/>
      <c r="E13" s="23">
        <v>0</v>
      </c>
      <c r="F13" s="23">
        <v>0.1</v>
      </c>
      <c r="G13" s="23">
        <v>0.2</v>
      </c>
      <c r="H13" s="23">
        <v>0.35</v>
      </c>
      <c r="I13" s="23">
        <v>0.35</v>
      </c>
    </row>
    <row r="14" spans="1:9" ht="39.950000000000003" customHeight="1">
      <c r="A14" s="73"/>
      <c r="B14" s="257"/>
      <c r="C14" s="254"/>
      <c r="D14" s="24">
        <f>$C13*D13</f>
        <v>0</v>
      </c>
      <c r="E14" s="24">
        <f t="shared" ref="E14:I16" si="3">$C13*E13</f>
        <v>0</v>
      </c>
      <c r="F14" s="24">
        <f t="shared" si="3"/>
        <v>7980.09681</v>
      </c>
      <c r="G14" s="24">
        <f t="shared" si="3"/>
        <v>15960.19362</v>
      </c>
      <c r="H14" s="24">
        <f t="shared" si="3"/>
        <v>27930.338834999999</v>
      </c>
      <c r="I14" s="24">
        <f t="shared" si="3"/>
        <v>27930.338834999999</v>
      </c>
    </row>
    <row r="15" spans="1:9" ht="39.950000000000003" customHeight="1">
      <c r="A15" s="71"/>
      <c r="B15" s="258" t="str">
        <f>'PLANILHA ORÇAMENTARIA'!D46</f>
        <v>5.1. SERVIÇOS COMPLEMENTARES</v>
      </c>
      <c r="C15" s="260">
        <f>'PLANILHA ORÇAMENTARIA'!H50</f>
        <v>375.666</v>
      </c>
      <c r="D15" s="25"/>
      <c r="E15" s="25"/>
      <c r="F15" s="25"/>
      <c r="G15" s="25">
        <v>0.5</v>
      </c>
      <c r="H15" s="25">
        <v>0.5</v>
      </c>
      <c r="I15" s="25"/>
    </row>
    <row r="16" spans="1:9" ht="39.950000000000003" customHeight="1">
      <c r="A16" s="72"/>
      <c r="B16" s="259"/>
      <c r="C16" s="261"/>
      <c r="D16" s="26">
        <f>$C15*D15</f>
        <v>0</v>
      </c>
      <c r="E16" s="26">
        <f t="shared" si="3"/>
        <v>0</v>
      </c>
      <c r="F16" s="26">
        <f t="shared" si="3"/>
        <v>0</v>
      </c>
      <c r="G16" s="26">
        <f t="shared" si="3"/>
        <v>187.833</v>
      </c>
      <c r="H16" s="26">
        <f t="shared" si="3"/>
        <v>187.833</v>
      </c>
      <c r="I16" s="26">
        <f t="shared" si="3"/>
        <v>0</v>
      </c>
    </row>
    <row r="17" spans="1:9" ht="39.950000000000003" customHeight="1">
      <c r="A17" s="249" t="s">
        <v>18</v>
      </c>
      <c r="B17" s="249"/>
      <c r="C17" s="27">
        <f>SUM(C7:C16)</f>
        <v>391877.84390000009</v>
      </c>
      <c r="D17" s="28">
        <f>SUM(D8+D10)</f>
        <v>15178.9794</v>
      </c>
      <c r="E17" s="28">
        <f>SUM(E8+E10+E12)</f>
        <v>67243.958800000008</v>
      </c>
      <c r="F17" s="28">
        <f t="shared" ref="F17:H17" si="4">F8+F10+F12+F14+F16</f>
        <v>64248.747010000014</v>
      </c>
      <c r="G17" s="28">
        <f t="shared" si="4"/>
        <v>72416.676820000008</v>
      </c>
      <c r="H17" s="28">
        <f t="shared" si="4"/>
        <v>84386.822035000005</v>
      </c>
      <c r="I17" s="28">
        <f>I8+I10+I12+I14+I16</f>
        <v>88402.659835000013</v>
      </c>
    </row>
    <row r="18" spans="1:9" ht="39.950000000000003" customHeight="1">
      <c r="A18" s="250" t="s">
        <v>16</v>
      </c>
      <c r="B18" s="250"/>
      <c r="C18" s="28">
        <f>C17*1.2423</f>
        <v>486829.84547697008</v>
      </c>
      <c r="D18" s="28">
        <f>D17*1.245</f>
        <v>18897.829353000001</v>
      </c>
      <c r="E18" s="28">
        <f>E17*1.2657</f>
        <v>85110.678653160008</v>
      </c>
      <c r="F18" s="28">
        <f>F17*1.245</f>
        <v>79989.690027450022</v>
      </c>
      <c r="G18" s="28">
        <f>G17*1.245</f>
        <v>90158.762640900022</v>
      </c>
      <c r="H18" s="28">
        <f>H17*1.245</f>
        <v>105061.59343357502</v>
      </c>
      <c r="I18" s="28">
        <f>I17*1.245</f>
        <v>110061.31149457503</v>
      </c>
    </row>
    <row r="19" spans="1:9" ht="39.950000000000003" customHeight="1">
      <c r="A19" s="29"/>
      <c r="B19" s="29"/>
      <c r="C19" s="127">
        <v>1</v>
      </c>
      <c r="D19" s="30">
        <f>D18/$C$18</f>
        <v>3.8818140523995417E-2</v>
      </c>
      <c r="E19" s="30">
        <f>E18/$C$18</f>
        <v>0.17482633705370523</v>
      </c>
      <c r="F19" s="30">
        <f>F18/$C$18</f>
        <v>0.16430728471275291</v>
      </c>
      <c r="G19" s="30">
        <f t="shared" ref="G19:I19" si="5">G18/$C$18</f>
        <v>0.18519563555633539</v>
      </c>
      <c r="H19" s="30">
        <f>H18/$C$18</f>
        <v>0.21580762644213244</v>
      </c>
      <c r="I19" s="30">
        <f t="shared" si="5"/>
        <v>0.22607757621503832</v>
      </c>
    </row>
    <row r="20" spans="1:9" s="33" customFormat="1" ht="26.25">
      <c r="A20" s="31"/>
      <c r="B20" s="31"/>
      <c r="C20" s="32"/>
      <c r="D20" s="32"/>
      <c r="E20" s="32"/>
      <c r="F20" s="32"/>
      <c r="G20" s="32"/>
      <c r="H20" s="32"/>
      <c r="I20" s="32"/>
    </row>
    <row r="21" spans="1:9" s="33" customFormat="1" ht="26.25">
      <c r="A21" s="31"/>
      <c r="B21" s="31"/>
      <c r="C21" s="32"/>
      <c r="D21" s="34"/>
      <c r="E21" s="32"/>
      <c r="F21" s="32"/>
      <c r="G21" s="32"/>
      <c r="H21" s="32"/>
      <c r="I21" s="32"/>
    </row>
    <row r="22" spans="1:9" s="33" customFormat="1" ht="26.25">
      <c r="A22" s="31"/>
      <c r="C22" s="46"/>
      <c r="D22" s="46"/>
      <c r="E22" s="46"/>
      <c r="F22" s="46"/>
      <c r="G22" s="46"/>
    </row>
    <row r="23" spans="1:9" s="33" customFormat="1"/>
    <row r="24" spans="1:9" s="33" customFormat="1"/>
    <row r="25" spans="1:9" s="33" customFormat="1"/>
    <row r="26" spans="1:9" s="33" customFormat="1" ht="26.25" customHeight="1">
      <c r="A26" s="251"/>
      <c r="B26" s="251"/>
      <c r="C26" s="251"/>
      <c r="D26" s="251"/>
      <c r="E26" s="251"/>
      <c r="F26" s="251"/>
      <c r="G26" s="251"/>
      <c r="H26" s="251"/>
      <c r="I26" s="251"/>
    </row>
    <row r="27" spans="1:9" s="33" customFormat="1" ht="26.25" customHeight="1">
      <c r="A27" s="247"/>
      <c r="B27" s="247"/>
      <c r="C27" s="247"/>
      <c r="D27" s="247"/>
      <c r="E27" s="247"/>
      <c r="F27" s="247"/>
      <c r="G27" s="247"/>
      <c r="H27" s="247"/>
      <c r="I27" s="247"/>
    </row>
    <row r="28" spans="1:9" s="33" customFormat="1">
      <c r="A28" s="247"/>
      <c r="B28" s="247"/>
      <c r="C28" s="247"/>
      <c r="D28" s="247"/>
      <c r="E28" s="247"/>
      <c r="F28" s="247"/>
      <c r="G28" s="247"/>
      <c r="H28" s="247"/>
      <c r="I28" s="247"/>
    </row>
    <row r="31" spans="1:9" ht="26.25">
      <c r="E31" s="126"/>
      <c r="G31" s="69"/>
      <c r="H31" s="69"/>
      <c r="I31" s="69"/>
    </row>
    <row r="32" spans="1:9">
      <c r="G32" s="70"/>
      <c r="H32" s="70"/>
      <c r="I32" s="70"/>
    </row>
    <row r="33" spans="1:9">
      <c r="G33" s="70"/>
      <c r="H33" s="70"/>
      <c r="I33" s="70"/>
    </row>
    <row r="34" spans="1:9">
      <c r="A34" s="35"/>
      <c r="B34" s="36"/>
      <c r="C34" s="248"/>
      <c r="D34" s="248"/>
      <c r="E34" s="248"/>
      <c r="F34" s="248"/>
      <c r="G34" s="68"/>
      <c r="H34" s="68"/>
      <c r="I34" s="68"/>
    </row>
    <row r="35" spans="1:9">
      <c r="A35" s="35"/>
      <c r="B35" s="36"/>
      <c r="C35" s="248"/>
      <c r="D35" s="248"/>
      <c r="E35" s="248"/>
      <c r="F35" s="248"/>
      <c r="G35" s="68"/>
      <c r="H35" s="68"/>
      <c r="I35" s="68"/>
    </row>
    <row r="36" spans="1:9">
      <c r="C36" s="248"/>
      <c r="D36" s="248"/>
      <c r="E36" s="248"/>
      <c r="F36" s="248"/>
      <c r="G36" s="68"/>
      <c r="H36" s="68"/>
      <c r="I36" s="68"/>
    </row>
    <row r="64" spans="2:2">
      <c r="B64" s="21" t="s">
        <v>17</v>
      </c>
    </row>
    <row r="65" spans="1:2">
      <c r="A65" s="37"/>
    </row>
    <row r="68" spans="1:2">
      <c r="B68" s="37"/>
    </row>
  </sheetData>
  <mergeCells count="23">
    <mergeCell ref="B7:B8"/>
    <mergeCell ref="C7:C8"/>
    <mergeCell ref="A1:I1"/>
    <mergeCell ref="A3:F3"/>
    <mergeCell ref="A4:F4"/>
    <mergeCell ref="A5:F5"/>
    <mergeCell ref="A6:B6"/>
    <mergeCell ref="A17:B17"/>
    <mergeCell ref="A18:B18"/>
    <mergeCell ref="A26:I26"/>
    <mergeCell ref="B9:B10"/>
    <mergeCell ref="C9:C10"/>
    <mergeCell ref="B11:B12"/>
    <mergeCell ref="C11:C12"/>
    <mergeCell ref="B13:B14"/>
    <mergeCell ref="C13:C14"/>
    <mergeCell ref="B15:B16"/>
    <mergeCell ref="C15:C16"/>
    <mergeCell ref="A27:I27"/>
    <mergeCell ref="A28:I28"/>
    <mergeCell ref="C34:F34"/>
    <mergeCell ref="C35:F35"/>
    <mergeCell ref="C36:F36"/>
  </mergeCells>
  <conditionalFormatting sqref="C19">
    <cfRule type="cellIs" dxfId="0" priority="1" operator="notEqual">
      <formula>100%</formula>
    </cfRule>
  </conditionalFormatting>
  <printOptions horizontalCentered="1" verticalCentered="1"/>
  <pageMargins left="0.23622047244094491" right="0.23622047244094491" top="0.74803149606299213" bottom="0.55118110236220474" header="0.31496062992125984" footer="0.15748031496062992"/>
  <pageSetup paperSize="9" scale="20" orientation="landscape" verticalDpi="597" r:id="rId1"/>
  <headerFooter>
    <oddHeader>&amp;C&amp;G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Memória de Cálculo (2)</vt:lpstr>
      <vt:lpstr>PLANILHA ORÇAMENTARIA</vt:lpstr>
      <vt:lpstr>Cronograma Físico Financeir (2)</vt:lpstr>
      <vt:lpstr>Gráf1</vt:lpstr>
      <vt:lpstr>'Cronograma Físico Financeir (2)'!Area_de_impressao</vt:lpstr>
      <vt:lpstr>'Memória de Cálculo (2)'!Area_de_impressao</vt:lpstr>
      <vt:lpstr>'PLANILHA ORÇAMENTARIA'!Area_de_impressao</vt:lpstr>
    </vt:vector>
  </TitlesOfParts>
  <Company>Impacto Gouvea Construtora e Incorporadora Ltda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Gouvea</dc:creator>
  <cp:lastModifiedBy>felipesp</cp:lastModifiedBy>
  <cp:lastPrinted>2022-04-04T14:37:43Z</cp:lastPrinted>
  <dcterms:created xsi:type="dcterms:W3CDTF">2017-10-17T00:35:30Z</dcterms:created>
  <dcterms:modified xsi:type="dcterms:W3CDTF">2022-04-04T14:43:08Z</dcterms:modified>
</cp:coreProperties>
</file>